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Irena Fajfrová\Documents\Zakázky\Staveník 2025\"/>
    </mc:Choice>
  </mc:AlternateContent>
  <bookViews>
    <workbookView xWindow="0" yWindow="0" windowWidth="0" windowHeight="0"/>
  </bookViews>
  <sheets>
    <sheet name="Rekapitulace stavby" sheetId="1" r:id="rId1"/>
    <sheet name="01 - SO 101 Komunikace" sheetId="2" r:id="rId2"/>
    <sheet name="02 - SO 201 Most" sheetId="3" r:id="rId3"/>
    <sheet name="03 - SO 202 Provizorní most" sheetId="4" r:id="rId4"/>
    <sheet name="Seznam figur" sheetId="5" r:id="rId5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'01 - SO 101 Komunikace'!$C$128:$K$211</definedName>
    <definedName name="_xlnm.Print_Area" localSheetId="1">'01 - SO 101 Komunikace'!$C$4:$J$76,'01 - SO 101 Komunikace'!$C$82:$J$110,'01 - SO 101 Komunikace'!$C$116:$K$211</definedName>
    <definedName name="_xlnm.Print_Titles" localSheetId="1">'01 - SO 101 Komunikace'!$128:$128</definedName>
    <definedName name="_xlnm._FilterDatabase" localSheetId="2" hidden="1">'02 - SO 201 Most'!$C$135:$K$426</definedName>
    <definedName name="_xlnm.Print_Area" localSheetId="2">'02 - SO 201 Most'!$C$4:$J$76,'02 - SO 201 Most'!$C$82:$J$117,'02 - SO 201 Most'!$C$123:$K$426</definedName>
    <definedName name="_xlnm.Print_Titles" localSheetId="2">'02 - SO 201 Most'!$135:$135</definedName>
    <definedName name="_xlnm._FilterDatabase" localSheetId="3" hidden="1">'03 - SO 202 Provizorní most'!$C$117:$K$121</definedName>
    <definedName name="_xlnm.Print_Area" localSheetId="3">'03 - SO 202 Provizorní most'!$C$4:$J$76,'03 - SO 202 Provizorní most'!$C$82:$J$99,'03 - SO 202 Provizorní most'!$C$105:$K$121</definedName>
    <definedName name="_xlnm.Print_Titles" localSheetId="3">'03 - SO 202 Provizorní most'!$117:$117</definedName>
    <definedName name="_xlnm.Print_Area" localSheetId="4">'Seznam figur'!$C$4:$G$113</definedName>
    <definedName name="_xlnm.Print_Titles" localSheetId="4">'Seznam figur'!$9:$9</definedName>
  </definedNames>
  <calcPr/>
</workbook>
</file>

<file path=xl/calcChain.xml><?xml version="1.0" encoding="utf-8"?>
<calcChain xmlns="http://schemas.openxmlformats.org/spreadsheetml/2006/main">
  <c i="5" l="1" r="D7"/>
  <c i="4" r="J37"/>
  <c r="J36"/>
  <c i="1" r="AY97"/>
  <c i="4" r="J35"/>
  <c i="1" r="AX97"/>
  <c i="4" r="BI121"/>
  <c r="BH121"/>
  <c r="BG121"/>
  <c r="BF121"/>
  <c r="T121"/>
  <c r="T120"/>
  <c r="T119"/>
  <c r="T118"/>
  <c r="R121"/>
  <c r="R120"/>
  <c r="R119"/>
  <c r="R118"/>
  <c r="P121"/>
  <c r="P120"/>
  <c r="P119"/>
  <c r="P118"/>
  <c i="1" r="AU97"/>
  <c i="4" r="J115"/>
  <c r="J114"/>
  <c r="F114"/>
  <c r="F112"/>
  <c r="E110"/>
  <c r="J92"/>
  <c r="J91"/>
  <c r="F91"/>
  <c r="F89"/>
  <c r="E87"/>
  <c r="J18"/>
  <c r="E18"/>
  <c r="F115"/>
  <c r="J17"/>
  <c r="J12"/>
  <c r="J112"/>
  <c r="E7"/>
  <c r="E85"/>
  <c i="3" r="J37"/>
  <c r="J36"/>
  <c i="1" r="AY96"/>
  <c i="3" r="J35"/>
  <c i="1" r="AX96"/>
  <c i="3" r="BI426"/>
  <c r="BH426"/>
  <c r="BG426"/>
  <c r="BF426"/>
  <c r="T426"/>
  <c r="R426"/>
  <c r="P426"/>
  <c r="BI425"/>
  <c r="BH425"/>
  <c r="BG425"/>
  <c r="BF425"/>
  <c r="T425"/>
  <c r="R425"/>
  <c r="P425"/>
  <c r="BI423"/>
  <c r="BH423"/>
  <c r="BG423"/>
  <c r="BF423"/>
  <c r="T423"/>
  <c r="T422"/>
  <c r="R423"/>
  <c r="R422"/>
  <c r="P423"/>
  <c r="P422"/>
  <c r="BI421"/>
  <c r="BH421"/>
  <c r="BG421"/>
  <c r="BF421"/>
  <c r="T421"/>
  <c r="R421"/>
  <c r="P421"/>
  <c r="BI420"/>
  <c r="BH420"/>
  <c r="BG420"/>
  <c r="BF420"/>
  <c r="T420"/>
  <c r="R420"/>
  <c r="P420"/>
  <c r="BI418"/>
  <c r="BH418"/>
  <c r="BG418"/>
  <c r="BF418"/>
  <c r="T418"/>
  <c r="T417"/>
  <c r="R418"/>
  <c r="R417"/>
  <c r="P418"/>
  <c r="P417"/>
  <c r="BI416"/>
  <c r="BH416"/>
  <c r="BG416"/>
  <c r="BF416"/>
  <c r="T416"/>
  <c r="R416"/>
  <c r="P416"/>
  <c r="BI415"/>
  <c r="BH415"/>
  <c r="BG415"/>
  <c r="BF415"/>
  <c r="T415"/>
  <c r="R415"/>
  <c r="P415"/>
  <c r="BI412"/>
  <c r="BH412"/>
  <c r="BG412"/>
  <c r="BF412"/>
  <c r="T412"/>
  <c r="R412"/>
  <c r="P412"/>
  <c r="BI409"/>
  <c r="BH409"/>
  <c r="BG409"/>
  <c r="BF409"/>
  <c r="T409"/>
  <c r="R409"/>
  <c r="P409"/>
  <c r="BI406"/>
  <c r="BH406"/>
  <c r="BG406"/>
  <c r="BF406"/>
  <c r="T406"/>
  <c r="R406"/>
  <c r="P406"/>
  <c r="BI404"/>
  <c r="BH404"/>
  <c r="BG404"/>
  <c r="BF404"/>
  <c r="T404"/>
  <c r="R404"/>
  <c r="P404"/>
  <c r="BI402"/>
  <c r="BH402"/>
  <c r="BG402"/>
  <c r="BF402"/>
  <c r="T402"/>
  <c r="R402"/>
  <c r="P402"/>
  <c r="BI400"/>
  <c r="BH400"/>
  <c r="BG400"/>
  <c r="BF400"/>
  <c r="T400"/>
  <c r="R400"/>
  <c r="P400"/>
  <c r="BI398"/>
  <c r="BH398"/>
  <c r="BG398"/>
  <c r="BF398"/>
  <c r="T398"/>
  <c r="R398"/>
  <c r="P398"/>
  <c r="BI396"/>
  <c r="BH396"/>
  <c r="BG396"/>
  <c r="BF396"/>
  <c r="T396"/>
  <c r="R396"/>
  <c r="P396"/>
  <c r="BI394"/>
  <c r="BH394"/>
  <c r="BG394"/>
  <c r="BF394"/>
  <c r="T394"/>
  <c r="R394"/>
  <c r="P394"/>
  <c r="BI386"/>
  <c r="BH386"/>
  <c r="BG386"/>
  <c r="BF386"/>
  <c r="T386"/>
  <c r="R386"/>
  <c r="P386"/>
  <c r="BI383"/>
  <c r="BH383"/>
  <c r="BG383"/>
  <c r="BF383"/>
  <c r="T383"/>
  <c r="T382"/>
  <c r="R383"/>
  <c r="R382"/>
  <c r="P383"/>
  <c r="P382"/>
  <c r="BI381"/>
  <c r="BH381"/>
  <c r="BG381"/>
  <c r="BF381"/>
  <c r="T381"/>
  <c r="R381"/>
  <c r="P381"/>
  <c r="BI379"/>
  <c r="BH379"/>
  <c r="BG379"/>
  <c r="BF379"/>
  <c r="T379"/>
  <c r="R379"/>
  <c r="P379"/>
  <c r="BI378"/>
  <c r="BH378"/>
  <c r="BG378"/>
  <c r="BF378"/>
  <c r="T378"/>
  <c r="R378"/>
  <c r="P378"/>
  <c r="BI376"/>
  <c r="BH376"/>
  <c r="BG376"/>
  <c r="BF376"/>
  <c r="T376"/>
  <c r="R376"/>
  <c r="P376"/>
  <c r="BI375"/>
  <c r="BH375"/>
  <c r="BG375"/>
  <c r="BF375"/>
  <c r="T375"/>
  <c r="R375"/>
  <c r="P375"/>
  <c r="BI373"/>
  <c r="BH373"/>
  <c r="BG373"/>
  <c r="BF373"/>
  <c r="T373"/>
  <c r="R373"/>
  <c r="P373"/>
  <c r="BI371"/>
  <c r="BH371"/>
  <c r="BG371"/>
  <c r="BF371"/>
  <c r="T371"/>
  <c r="R371"/>
  <c r="P371"/>
  <c r="BI370"/>
  <c r="BH370"/>
  <c r="BG370"/>
  <c r="BF370"/>
  <c r="T370"/>
  <c r="R370"/>
  <c r="P370"/>
  <c r="BI367"/>
  <c r="BH367"/>
  <c r="BG367"/>
  <c r="BF367"/>
  <c r="T367"/>
  <c r="T366"/>
  <c r="R367"/>
  <c r="R366"/>
  <c r="P367"/>
  <c r="P366"/>
  <c r="BI364"/>
  <c r="BH364"/>
  <c r="BG364"/>
  <c r="BF364"/>
  <c r="T364"/>
  <c r="T363"/>
  <c r="R364"/>
  <c r="R363"/>
  <c r="P364"/>
  <c r="P363"/>
  <c r="BI361"/>
  <c r="BH361"/>
  <c r="BG361"/>
  <c r="BF361"/>
  <c r="T361"/>
  <c r="R361"/>
  <c r="P361"/>
  <c r="BI360"/>
  <c r="BH360"/>
  <c r="BG360"/>
  <c r="BF360"/>
  <c r="T360"/>
  <c r="R360"/>
  <c r="P360"/>
  <c r="BI358"/>
  <c r="BH358"/>
  <c r="BG358"/>
  <c r="BF358"/>
  <c r="T358"/>
  <c r="R358"/>
  <c r="P358"/>
  <c r="BI357"/>
  <c r="BH357"/>
  <c r="BG357"/>
  <c r="BF357"/>
  <c r="T357"/>
  <c r="R357"/>
  <c r="P357"/>
  <c r="BI355"/>
  <c r="BH355"/>
  <c r="BG355"/>
  <c r="BF355"/>
  <c r="T355"/>
  <c r="R355"/>
  <c r="P355"/>
  <c r="BI354"/>
  <c r="BH354"/>
  <c r="BG354"/>
  <c r="BF354"/>
  <c r="T354"/>
  <c r="R354"/>
  <c r="P354"/>
  <c r="BI353"/>
  <c r="BH353"/>
  <c r="BG353"/>
  <c r="BF353"/>
  <c r="T353"/>
  <c r="R353"/>
  <c r="P353"/>
  <c r="BI352"/>
  <c r="BH352"/>
  <c r="BG352"/>
  <c r="BF352"/>
  <c r="T352"/>
  <c r="R352"/>
  <c r="P352"/>
  <c r="BI351"/>
  <c r="BH351"/>
  <c r="BG351"/>
  <c r="BF351"/>
  <c r="T351"/>
  <c r="R351"/>
  <c r="P351"/>
  <c r="BI348"/>
  <c r="BH348"/>
  <c r="BG348"/>
  <c r="BF348"/>
  <c r="T348"/>
  <c r="R348"/>
  <c r="P348"/>
  <c r="BI345"/>
  <c r="BH345"/>
  <c r="BG345"/>
  <c r="BF345"/>
  <c r="T345"/>
  <c r="R345"/>
  <c r="P345"/>
  <c r="BI340"/>
  <c r="BH340"/>
  <c r="BG340"/>
  <c r="BF340"/>
  <c r="T340"/>
  <c r="R340"/>
  <c r="P340"/>
  <c r="BI334"/>
  <c r="BH334"/>
  <c r="BG334"/>
  <c r="BF334"/>
  <c r="T334"/>
  <c r="R334"/>
  <c r="P334"/>
  <c r="BI331"/>
  <c r="BH331"/>
  <c r="BG331"/>
  <c r="BF331"/>
  <c r="T331"/>
  <c r="R331"/>
  <c r="P331"/>
  <c r="BI327"/>
  <c r="BH327"/>
  <c r="BG327"/>
  <c r="BF327"/>
  <c r="T327"/>
  <c r="R327"/>
  <c r="P327"/>
  <c r="BI326"/>
  <c r="BH326"/>
  <c r="BG326"/>
  <c r="BF326"/>
  <c r="T326"/>
  <c r="R326"/>
  <c r="P326"/>
  <c r="BI320"/>
  <c r="BH320"/>
  <c r="BG320"/>
  <c r="BF320"/>
  <c r="T320"/>
  <c r="R320"/>
  <c r="P320"/>
  <c r="BI318"/>
  <c r="BH318"/>
  <c r="BG318"/>
  <c r="BF318"/>
  <c r="T318"/>
  <c r="R318"/>
  <c r="P318"/>
  <c r="BI316"/>
  <c r="BH316"/>
  <c r="BG316"/>
  <c r="BF316"/>
  <c r="T316"/>
  <c r="R316"/>
  <c r="P316"/>
  <c r="BI315"/>
  <c r="BH315"/>
  <c r="BG315"/>
  <c r="BF315"/>
  <c r="T315"/>
  <c r="R315"/>
  <c r="P315"/>
  <c r="BI314"/>
  <c r="BH314"/>
  <c r="BG314"/>
  <c r="BF314"/>
  <c r="T314"/>
  <c r="R314"/>
  <c r="P314"/>
  <c r="BI313"/>
  <c r="BH313"/>
  <c r="BG313"/>
  <c r="BF313"/>
  <c r="T313"/>
  <c r="R313"/>
  <c r="P313"/>
  <c r="BI309"/>
  <c r="BH309"/>
  <c r="BG309"/>
  <c r="BF309"/>
  <c r="T309"/>
  <c r="R309"/>
  <c r="P309"/>
  <c r="BI303"/>
  <c r="BH303"/>
  <c r="BG303"/>
  <c r="BF303"/>
  <c r="T303"/>
  <c r="R303"/>
  <c r="P303"/>
  <c r="BI300"/>
  <c r="BH300"/>
  <c r="BG300"/>
  <c r="BF300"/>
  <c r="T300"/>
  <c r="R300"/>
  <c r="P300"/>
  <c r="BI299"/>
  <c r="BH299"/>
  <c r="BG299"/>
  <c r="BF299"/>
  <c r="T299"/>
  <c r="R299"/>
  <c r="P299"/>
  <c r="BI298"/>
  <c r="BH298"/>
  <c r="BG298"/>
  <c r="BF298"/>
  <c r="T298"/>
  <c r="R298"/>
  <c r="P298"/>
  <c r="BI295"/>
  <c r="BH295"/>
  <c r="BG295"/>
  <c r="BF295"/>
  <c r="T295"/>
  <c r="R295"/>
  <c r="P295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2"/>
  <c r="BH282"/>
  <c r="BG282"/>
  <c r="BF282"/>
  <c r="T282"/>
  <c r="R282"/>
  <c r="P282"/>
  <c r="BI280"/>
  <c r="BH280"/>
  <c r="BG280"/>
  <c r="BF280"/>
  <c r="T280"/>
  <c r="R280"/>
  <c r="P280"/>
  <c r="BI279"/>
  <c r="BH279"/>
  <c r="BG279"/>
  <c r="BF279"/>
  <c r="T279"/>
  <c r="R279"/>
  <c r="P279"/>
  <c r="BI273"/>
  <c r="BH273"/>
  <c r="BG273"/>
  <c r="BF273"/>
  <c r="T273"/>
  <c r="R273"/>
  <c r="P273"/>
  <c r="BI272"/>
  <c r="BH272"/>
  <c r="BG272"/>
  <c r="BF272"/>
  <c r="T272"/>
  <c r="R272"/>
  <c r="P272"/>
  <c r="BI268"/>
  <c r="BH268"/>
  <c r="BG268"/>
  <c r="BF268"/>
  <c r="T268"/>
  <c r="R268"/>
  <c r="P268"/>
  <c r="BI267"/>
  <c r="BH267"/>
  <c r="BG267"/>
  <c r="BF267"/>
  <c r="T267"/>
  <c r="R267"/>
  <c r="P267"/>
  <c r="BI261"/>
  <c r="BH261"/>
  <c r="BG261"/>
  <c r="BF261"/>
  <c r="T261"/>
  <c r="R261"/>
  <c r="P261"/>
  <c r="BI260"/>
  <c r="BH260"/>
  <c r="BG260"/>
  <c r="BF260"/>
  <c r="T260"/>
  <c r="R260"/>
  <c r="P260"/>
  <c r="BI256"/>
  <c r="BH256"/>
  <c r="BG256"/>
  <c r="BF256"/>
  <c r="T256"/>
  <c r="R256"/>
  <c r="P256"/>
  <c r="BI254"/>
  <c r="BH254"/>
  <c r="BG254"/>
  <c r="BF254"/>
  <c r="T254"/>
  <c r="R254"/>
  <c r="P254"/>
  <c r="BI244"/>
  <c r="BH244"/>
  <c r="BG244"/>
  <c r="BF244"/>
  <c r="T244"/>
  <c r="R244"/>
  <c r="P244"/>
  <c r="BI242"/>
  <c r="BH242"/>
  <c r="BG242"/>
  <c r="BF242"/>
  <c r="T242"/>
  <c r="R242"/>
  <c r="P242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9"/>
  <c r="BH229"/>
  <c r="BG229"/>
  <c r="BF229"/>
  <c r="T229"/>
  <c r="R229"/>
  <c r="P229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3"/>
  <c r="BH213"/>
  <c r="BG213"/>
  <c r="BF213"/>
  <c r="T213"/>
  <c r="R213"/>
  <c r="P213"/>
  <c r="BI212"/>
  <c r="BH212"/>
  <c r="BG212"/>
  <c r="BF212"/>
  <c r="T212"/>
  <c r="R212"/>
  <c r="P212"/>
  <c r="BI203"/>
  <c r="BH203"/>
  <c r="BG203"/>
  <c r="BF203"/>
  <c r="T203"/>
  <c r="R203"/>
  <c r="P203"/>
  <c r="BI201"/>
  <c r="BH201"/>
  <c r="BG201"/>
  <c r="BF201"/>
  <c r="T201"/>
  <c r="R201"/>
  <c r="P201"/>
  <c r="BI200"/>
  <c r="BH200"/>
  <c r="BG200"/>
  <c r="BF200"/>
  <c r="T200"/>
  <c r="R200"/>
  <c r="P200"/>
  <c r="BI198"/>
  <c r="BH198"/>
  <c r="BG198"/>
  <c r="BF198"/>
  <c r="T198"/>
  <c r="R198"/>
  <c r="P198"/>
  <c r="BI194"/>
  <c r="BH194"/>
  <c r="BG194"/>
  <c r="BF194"/>
  <c r="T194"/>
  <c r="R194"/>
  <c r="P194"/>
  <c r="BI191"/>
  <c r="BH191"/>
  <c r="BG191"/>
  <c r="BF191"/>
  <c r="T191"/>
  <c r="R191"/>
  <c r="P191"/>
  <c r="BI185"/>
  <c r="BH185"/>
  <c r="BG185"/>
  <c r="BF185"/>
  <c r="T185"/>
  <c r="R185"/>
  <c r="P185"/>
  <c r="BI183"/>
  <c r="BH183"/>
  <c r="BG183"/>
  <c r="BF183"/>
  <c r="T183"/>
  <c r="R183"/>
  <c r="P183"/>
  <c r="BI180"/>
  <c r="BH180"/>
  <c r="BG180"/>
  <c r="BF180"/>
  <c r="T180"/>
  <c r="R180"/>
  <c r="P180"/>
  <c r="BI178"/>
  <c r="BH178"/>
  <c r="BG178"/>
  <c r="BF178"/>
  <c r="T178"/>
  <c r="R178"/>
  <c r="P178"/>
  <c r="BI175"/>
  <c r="BH175"/>
  <c r="BG175"/>
  <c r="BF175"/>
  <c r="T175"/>
  <c r="R175"/>
  <c r="P175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3"/>
  <c r="BH163"/>
  <c r="BG163"/>
  <c r="BF163"/>
  <c r="T163"/>
  <c r="R163"/>
  <c r="P163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J133"/>
  <c r="J132"/>
  <c r="F132"/>
  <c r="F130"/>
  <c r="E128"/>
  <c r="J92"/>
  <c r="J91"/>
  <c r="F91"/>
  <c r="F89"/>
  <c r="E87"/>
  <c r="J18"/>
  <c r="E18"/>
  <c r="F92"/>
  <c r="J17"/>
  <c r="J12"/>
  <c r="J89"/>
  <c r="E7"/>
  <c r="E126"/>
  <c i="2" r="J37"/>
  <c r="J36"/>
  <c i="1" r="AY95"/>
  <c i="2" r="J35"/>
  <c i="1" r="AX95"/>
  <c i="2" r="BI211"/>
  <c r="BH211"/>
  <c r="BG211"/>
  <c r="BF211"/>
  <c r="T211"/>
  <c r="T210"/>
  <c r="R211"/>
  <c r="R210"/>
  <c r="P211"/>
  <c r="P210"/>
  <c r="BI209"/>
  <c r="BH209"/>
  <c r="BG209"/>
  <c r="BF209"/>
  <c r="T209"/>
  <c r="T208"/>
  <c r="R209"/>
  <c r="R208"/>
  <c r="P209"/>
  <c r="P208"/>
  <c r="BI207"/>
  <c r="BH207"/>
  <c r="BG207"/>
  <c r="BF207"/>
  <c r="T207"/>
  <c r="R207"/>
  <c r="P207"/>
  <c r="BI206"/>
  <c r="BH206"/>
  <c r="BG206"/>
  <c r="BF206"/>
  <c r="T206"/>
  <c r="R206"/>
  <c r="P206"/>
  <c r="BI203"/>
  <c r="BH203"/>
  <c r="BG203"/>
  <c r="BF203"/>
  <c r="T203"/>
  <c r="T202"/>
  <c r="R203"/>
  <c r="R202"/>
  <c r="P203"/>
  <c r="P202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6"/>
  <c r="BH196"/>
  <c r="BG196"/>
  <c r="BF196"/>
  <c r="T196"/>
  <c r="R196"/>
  <c r="P196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6"/>
  <c r="BH176"/>
  <c r="BG176"/>
  <c r="BF176"/>
  <c r="T176"/>
  <c r="T175"/>
  <c r="R176"/>
  <c r="R175"/>
  <c r="P176"/>
  <c r="P175"/>
  <c r="BI173"/>
  <c r="BH173"/>
  <c r="BG173"/>
  <c r="BF173"/>
  <c r="T173"/>
  <c r="R173"/>
  <c r="P173"/>
  <c r="BI172"/>
  <c r="BH172"/>
  <c r="BG172"/>
  <c r="BF172"/>
  <c r="T172"/>
  <c r="R172"/>
  <c r="P172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0"/>
  <c r="BH160"/>
  <c r="BG160"/>
  <c r="BF160"/>
  <c r="T160"/>
  <c r="R160"/>
  <c r="P160"/>
  <c r="BI158"/>
  <c r="BH158"/>
  <c r="BG158"/>
  <c r="BF158"/>
  <c r="T158"/>
  <c r="R158"/>
  <c r="P158"/>
  <c r="BI154"/>
  <c r="BH154"/>
  <c r="BG154"/>
  <c r="BF154"/>
  <c r="T154"/>
  <c r="R154"/>
  <c r="P154"/>
  <c r="BI148"/>
  <c r="BH148"/>
  <c r="BG148"/>
  <c r="BF148"/>
  <c r="T148"/>
  <c r="R148"/>
  <c r="P148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J126"/>
  <c r="J125"/>
  <c r="F125"/>
  <c r="F123"/>
  <c r="E121"/>
  <c r="J92"/>
  <c r="J91"/>
  <c r="F91"/>
  <c r="F89"/>
  <c r="E87"/>
  <c r="J18"/>
  <c r="E18"/>
  <c r="F126"/>
  <c r="J17"/>
  <c r="J12"/>
  <c r="J123"/>
  <c r="E7"/>
  <c r="E119"/>
  <c i="1" r="L90"/>
  <c r="AM90"/>
  <c r="AM89"/>
  <c r="L89"/>
  <c r="AM87"/>
  <c r="L87"/>
  <c r="L85"/>
  <c r="L84"/>
  <c i="2" r="J211"/>
  <c r="BK203"/>
  <c r="J193"/>
  <c r="J185"/>
  <c r="J180"/>
  <c r="J160"/>
  <c r="BK211"/>
  <c r="BK206"/>
  <c r="J197"/>
  <c r="BK185"/>
  <c r="BK167"/>
  <c r="J148"/>
  <c r="BK137"/>
  <c r="BK186"/>
  <c r="J172"/>
  <c r="BK158"/>
  <c r="J135"/>
  <c r="BK193"/>
  <c r="J188"/>
  <c r="J181"/>
  <c r="J158"/>
  <c i="3" r="BK415"/>
  <c r="BK379"/>
  <c r="J370"/>
  <c r="BK358"/>
  <c r="BK327"/>
  <c r="BK313"/>
  <c r="BK292"/>
  <c r="J282"/>
  <c r="BK229"/>
  <c r="J185"/>
  <c r="BK172"/>
  <c r="BK148"/>
  <c r="J139"/>
  <c r="J421"/>
  <c r="BK406"/>
  <c r="J381"/>
  <c r="J345"/>
  <c r="BK282"/>
  <c r="J268"/>
  <c r="J256"/>
  <c r="J219"/>
  <c r="BK178"/>
  <c r="BK151"/>
  <c r="BK141"/>
  <c r="BK420"/>
  <c r="J396"/>
  <c r="BK381"/>
  <c r="J371"/>
  <c r="J354"/>
  <c r="J327"/>
  <c r="J309"/>
  <c r="J292"/>
  <c r="BK260"/>
  <c r="BK244"/>
  <c r="BK217"/>
  <c r="J201"/>
  <c r="BK185"/>
  <c r="J172"/>
  <c r="J142"/>
  <c r="J415"/>
  <c r="BK396"/>
  <c r="J378"/>
  <c r="BK367"/>
  <c r="BK354"/>
  <c r="J351"/>
  <c r="J320"/>
  <c r="J314"/>
  <c r="J295"/>
  <c r="BK268"/>
  <c r="J244"/>
  <c r="BK230"/>
  <c r="J212"/>
  <c r="J170"/>
  <c r="J153"/>
  <c r="BK139"/>
  <c i="4" r="F36"/>
  <c i="1" r="BC97"/>
  <c i="2" r="J206"/>
  <c r="BK197"/>
  <c r="J186"/>
  <c r="J176"/>
  <c r="J143"/>
  <c r="BK207"/>
  <c r="BK199"/>
  <c r="BK187"/>
  <c r="BK176"/>
  <c r="BK165"/>
  <c r="BK146"/>
  <c r="BK132"/>
  <c r="J183"/>
  <c r="J169"/>
  <c r="BK148"/>
  <c r="J132"/>
  <c r="BK192"/>
  <c r="J184"/>
  <c r="J163"/>
  <c i="3" r="BK423"/>
  <c r="J400"/>
  <c r="J376"/>
  <c r="J360"/>
  <c r="BK345"/>
  <c r="J326"/>
  <c r="BK303"/>
  <c r="J290"/>
  <c r="BK272"/>
  <c r="J213"/>
  <c r="BK175"/>
  <c r="J151"/>
  <c r="BK140"/>
  <c r="J426"/>
  <c r="BK412"/>
  <c r="BK400"/>
  <c r="BK375"/>
  <c r="J348"/>
  <c r="BK295"/>
  <c r="BK273"/>
  <c r="J260"/>
  <c r="BK221"/>
  <c r="BK198"/>
  <c r="J169"/>
  <c r="BK145"/>
  <c r="BK421"/>
  <c r="J406"/>
  <c r="BK394"/>
  <c r="J373"/>
  <c r="BK357"/>
  <c r="BK352"/>
  <c r="BK326"/>
  <c r="J299"/>
  <c r="BK279"/>
  <c r="BK254"/>
  <c r="BK232"/>
  <c r="BK212"/>
  <c r="BK191"/>
  <c r="J178"/>
  <c r="BK163"/>
  <c r="J420"/>
  <c r="BK402"/>
  <c r="J383"/>
  <c r="BK371"/>
  <c r="J364"/>
  <c r="J353"/>
  <c r="BK334"/>
  <c r="J316"/>
  <c r="BK300"/>
  <c r="J288"/>
  <c r="J254"/>
  <c r="BK234"/>
  <c r="BK213"/>
  <c r="J200"/>
  <c r="BK155"/>
  <c r="J140"/>
  <c i="4" r="J121"/>
  <c r="F35"/>
  <c i="1" r="BB97"/>
  <c i="2" r="J209"/>
  <c r="J201"/>
  <c r="J196"/>
  <c r="BK182"/>
  <c r="J173"/>
  <c r="J146"/>
  <c r="J134"/>
  <c r="J203"/>
  <c r="BK196"/>
  <c r="BK184"/>
  <c r="BK169"/>
  <c r="BK154"/>
  <c r="BK140"/>
  <c r="BK191"/>
  <c r="J182"/>
  <c r="J154"/>
  <c r="BK134"/>
  <c i="1" r="AS94"/>
  <c i="2" r="BK172"/>
  <c r="J137"/>
  <c i="3" r="BK409"/>
  <c r="BK378"/>
  <c r="BK364"/>
  <c r="J357"/>
  <c r="BK340"/>
  <c r="BK318"/>
  <c r="J300"/>
  <c r="BK288"/>
  <c r="BK242"/>
  <c r="J191"/>
  <c r="BK153"/>
  <c r="J145"/>
  <c r="BK426"/>
  <c r="J418"/>
  <c r="J402"/>
  <c r="BK383"/>
  <c r="BK355"/>
  <c r="BK316"/>
  <c r="J280"/>
  <c r="BK267"/>
  <c r="J232"/>
  <c r="BK200"/>
  <c r="J175"/>
  <c r="J148"/>
  <c r="J425"/>
  <c r="J416"/>
  <c r="BK398"/>
  <c r="J379"/>
  <c r="BK360"/>
  <c r="BK353"/>
  <c r="J334"/>
  <c r="J315"/>
  <c r="BK298"/>
  <c r="BK261"/>
  <c r="BK236"/>
  <c r="J229"/>
  <c r="J198"/>
  <c r="BK183"/>
  <c r="BK170"/>
  <c r="BK144"/>
  <c r="BK416"/>
  <c r="J394"/>
  <c r="BK373"/>
  <c r="BK361"/>
  <c r="J352"/>
  <c r="J331"/>
  <c r="BK315"/>
  <c r="J298"/>
  <c r="J272"/>
  <c r="J242"/>
  <c r="BK219"/>
  <c r="J203"/>
  <c r="J180"/>
  <c r="BK154"/>
  <c i="4" r="J34"/>
  <c i="1" r="AW97"/>
  <c i="2" r="J207"/>
  <c r="J199"/>
  <c r="BK188"/>
  <c r="BK181"/>
  <c r="J167"/>
  <c r="BK135"/>
  <c r="BK209"/>
  <c r="BK201"/>
  <c r="J192"/>
  <c r="BK180"/>
  <c r="BK163"/>
  <c r="BK143"/>
  <c r="J187"/>
  <c r="BK173"/>
  <c r="J165"/>
  <c r="J140"/>
  <c r="J133"/>
  <c r="J191"/>
  <c r="BK183"/>
  <c r="BK160"/>
  <c r="BK133"/>
  <c i="3" r="J404"/>
  <c r="J375"/>
  <c r="J361"/>
  <c r="BK351"/>
  <c r="BK331"/>
  <c r="BK309"/>
  <c r="BK299"/>
  <c r="J273"/>
  <c r="J221"/>
  <c r="J183"/>
  <c r="J154"/>
  <c r="J141"/>
  <c r="BK425"/>
  <c r="BK404"/>
  <c r="J398"/>
  <c r="J367"/>
  <c r="BK314"/>
  <c r="J279"/>
  <c r="J261"/>
  <c r="J230"/>
  <c r="J194"/>
  <c r="J163"/>
  <c r="J144"/>
  <c r="J423"/>
  <c r="J409"/>
  <c r="BK386"/>
  <c r="BK376"/>
  <c r="J355"/>
  <c r="J340"/>
  <c r="BK320"/>
  <c r="J303"/>
  <c r="BK280"/>
  <c r="BK256"/>
  <c r="J234"/>
  <c r="BK203"/>
  <c r="BK194"/>
  <c r="BK180"/>
  <c r="J155"/>
  <c r="BK418"/>
  <c r="J412"/>
  <c r="J386"/>
  <c r="BK370"/>
  <c r="J358"/>
  <c r="BK348"/>
  <c r="J318"/>
  <c r="J313"/>
  <c r="BK290"/>
  <c r="J267"/>
  <c r="J236"/>
  <c r="J217"/>
  <c r="BK201"/>
  <c r="BK169"/>
  <c r="BK142"/>
  <c i="4" r="BK121"/>
  <c r="F37"/>
  <c i="1" r="BD97"/>
  <c i="2" l="1" r="P131"/>
  <c r="T164"/>
  <c r="T171"/>
  <c r="BK179"/>
  <c r="J179"/>
  <c r="J102"/>
  <c r="R190"/>
  <c r="R195"/>
  <c r="P205"/>
  <c r="P204"/>
  <c i="3" r="P138"/>
  <c r="P231"/>
  <c r="P253"/>
  <c r="R291"/>
  <c r="P350"/>
  <c r="R359"/>
  <c r="T369"/>
  <c r="BK385"/>
  <c r="J385"/>
  <c r="J109"/>
  <c r="BK408"/>
  <c r="J408"/>
  <c r="J110"/>
  <c r="T414"/>
  <c r="T419"/>
  <c r="P424"/>
  <c i="2" r="T131"/>
  <c r="R164"/>
  <c r="R171"/>
  <c r="T179"/>
  <c r="P190"/>
  <c r="P195"/>
  <c r="BK205"/>
  <c r="J205"/>
  <c r="J107"/>
  <c i="3" r="BK138"/>
  <c r="R231"/>
  <c r="BK253"/>
  <c r="J253"/>
  <c r="J100"/>
  <c r="P291"/>
  <c r="T350"/>
  <c r="T359"/>
  <c r="R369"/>
  <c r="P385"/>
  <c r="R408"/>
  <c r="R414"/>
  <c r="P419"/>
  <c r="BK424"/>
  <c r="J424"/>
  <c r="J116"/>
  <c i="2" r="R131"/>
  <c r="R130"/>
  <c r="P164"/>
  <c r="P171"/>
  <c r="R179"/>
  <c r="BK190"/>
  <c r="J190"/>
  <c r="J103"/>
  <c r="BK195"/>
  <c r="J195"/>
  <c r="J104"/>
  <c r="R205"/>
  <c r="R204"/>
  <c i="3" r="T138"/>
  <c r="T231"/>
  <c r="R253"/>
  <c r="BK291"/>
  <c r="J291"/>
  <c r="J101"/>
  <c r="BK350"/>
  <c r="J350"/>
  <c r="J102"/>
  <c r="P359"/>
  <c r="P369"/>
  <c r="T385"/>
  <c r="T384"/>
  <c r="T408"/>
  <c r="BK414"/>
  <c r="J414"/>
  <c r="J112"/>
  <c r="BK419"/>
  <c r="J419"/>
  <c r="J114"/>
  <c r="R424"/>
  <c i="2" r="BK131"/>
  <c r="J131"/>
  <c r="J98"/>
  <c r="BK164"/>
  <c r="J164"/>
  <c r="J99"/>
  <c r="BK171"/>
  <c r="J171"/>
  <c r="J100"/>
  <c r="P179"/>
  <c r="T190"/>
  <c r="T195"/>
  <c r="T205"/>
  <c r="T204"/>
  <c i="3" r="R138"/>
  <c r="R137"/>
  <c r="BK231"/>
  <c r="J231"/>
  <c r="J99"/>
  <c r="T253"/>
  <c r="T291"/>
  <c r="R350"/>
  <c r="BK359"/>
  <c r="J359"/>
  <c r="J103"/>
  <c r="BK369"/>
  <c r="J369"/>
  <c r="J106"/>
  <c r="R385"/>
  <c r="R384"/>
  <c r="P408"/>
  <c r="P414"/>
  <c r="P413"/>
  <c r="R419"/>
  <c r="T424"/>
  <c i="2" r="BK175"/>
  <c r="J175"/>
  <c r="J101"/>
  <c r="BK208"/>
  <c r="J208"/>
  <c r="J108"/>
  <c i="3" r="BK422"/>
  <c r="J422"/>
  <c r="J115"/>
  <c i="2" r="BK202"/>
  <c r="J202"/>
  <c r="J105"/>
  <c r="BK210"/>
  <c r="J210"/>
  <c r="J109"/>
  <c i="3" r="BK366"/>
  <c r="J366"/>
  <c r="J105"/>
  <c r="BK382"/>
  <c r="J382"/>
  <c r="J107"/>
  <c r="BK363"/>
  <c r="J363"/>
  <c r="J104"/>
  <c r="BK417"/>
  <c r="J417"/>
  <c r="J113"/>
  <c i="4" r="BK120"/>
  <c r="BK119"/>
  <c r="BK118"/>
  <c r="J118"/>
  <c r="J96"/>
  <c i="3" r="BK384"/>
  <c r="J384"/>
  <c r="J108"/>
  <c i="4" r="F92"/>
  <c i="3" r="J138"/>
  <c r="J98"/>
  <c i="4" r="E108"/>
  <c r="BE121"/>
  <c r="J89"/>
  <c i="3" r="E85"/>
  <c r="J130"/>
  <c r="BE140"/>
  <c r="BE144"/>
  <c r="BE148"/>
  <c r="BE163"/>
  <c r="BE172"/>
  <c r="BE175"/>
  <c r="BE185"/>
  <c r="BE191"/>
  <c r="BE221"/>
  <c r="BE256"/>
  <c r="BE272"/>
  <c r="BE279"/>
  <c r="BE280"/>
  <c r="BE303"/>
  <c r="BE320"/>
  <c r="BE340"/>
  <c r="BE355"/>
  <c r="BE379"/>
  <c r="BE398"/>
  <c r="BE406"/>
  <c r="BE139"/>
  <c r="BE141"/>
  <c r="BE145"/>
  <c r="BE151"/>
  <c r="BE153"/>
  <c r="BE169"/>
  <c r="BE219"/>
  <c r="BE229"/>
  <c r="BE242"/>
  <c r="BE268"/>
  <c r="BE282"/>
  <c r="BE288"/>
  <c r="BE292"/>
  <c r="BE313"/>
  <c r="BE314"/>
  <c r="BE316"/>
  <c r="BE345"/>
  <c r="BE348"/>
  <c r="BE364"/>
  <c r="BE367"/>
  <c r="BE371"/>
  <c r="BE373"/>
  <c r="BE400"/>
  <c r="BE409"/>
  <c r="F133"/>
  <c r="BE154"/>
  <c r="BE170"/>
  <c r="BE180"/>
  <c r="BE183"/>
  <c r="BE201"/>
  <c r="BE212"/>
  <c r="BE213"/>
  <c r="BE290"/>
  <c r="BE298"/>
  <c r="BE299"/>
  <c r="BE300"/>
  <c r="BE309"/>
  <c r="BE318"/>
  <c r="BE326"/>
  <c r="BE327"/>
  <c r="BE331"/>
  <c r="BE351"/>
  <c r="BE353"/>
  <c r="BE357"/>
  <c r="BE358"/>
  <c r="BE360"/>
  <c r="BE361"/>
  <c r="BE370"/>
  <c r="BE376"/>
  <c r="BE378"/>
  <c r="BE386"/>
  <c r="BE394"/>
  <c r="BE415"/>
  <c r="BE421"/>
  <c r="BE423"/>
  <c r="BE425"/>
  <c r="BE426"/>
  <c r="BE142"/>
  <c r="BE155"/>
  <c r="BE178"/>
  <c r="BE194"/>
  <c r="BE198"/>
  <c r="BE200"/>
  <c r="BE203"/>
  <c r="BE217"/>
  <c r="BE230"/>
  <c r="BE232"/>
  <c r="BE234"/>
  <c r="BE236"/>
  <c r="BE244"/>
  <c r="BE254"/>
  <c r="BE260"/>
  <c r="BE261"/>
  <c r="BE267"/>
  <c r="BE273"/>
  <c r="BE295"/>
  <c r="BE315"/>
  <c r="BE334"/>
  <c r="BE352"/>
  <c r="BE354"/>
  <c r="BE375"/>
  <c r="BE381"/>
  <c r="BE383"/>
  <c r="BE396"/>
  <c r="BE402"/>
  <c r="BE404"/>
  <c r="BE412"/>
  <c r="BE416"/>
  <c r="BE418"/>
  <c r="BE420"/>
  <c i="2" r="J89"/>
  <c r="F92"/>
  <c r="BE140"/>
  <c r="BE146"/>
  <c r="BE148"/>
  <c r="BE165"/>
  <c r="BE167"/>
  <c r="BE173"/>
  <c r="BE176"/>
  <c r="BE185"/>
  <c r="BE186"/>
  <c r="E85"/>
  <c r="BE135"/>
  <c r="BE143"/>
  <c r="BE160"/>
  <c r="BE163"/>
  <c r="BE180"/>
  <c r="BE184"/>
  <c r="BE187"/>
  <c r="BE192"/>
  <c r="BE133"/>
  <c r="BE134"/>
  <c r="BE158"/>
  <c r="BE172"/>
  <c r="BE181"/>
  <c r="BE182"/>
  <c r="BE188"/>
  <c r="BE193"/>
  <c r="BE196"/>
  <c r="BE201"/>
  <c r="BE207"/>
  <c r="BE132"/>
  <c r="BE137"/>
  <c r="BE154"/>
  <c r="BE169"/>
  <c r="BE183"/>
  <c r="BE191"/>
  <c r="BE197"/>
  <c r="BE199"/>
  <c r="BE203"/>
  <c r="BE206"/>
  <c r="BE209"/>
  <c r="BE211"/>
  <c r="F35"/>
  <c i="1" r="BB95"/>
  <c i="3" r="J34"/>
  <c i="1" r="AW96"/>
  <c i="4" r="F33"/>
  <c i="1" r="AZ97"/>
  <c i="2" r="J34"/>
  <c i="1" r="AW95"/>
  <c i="3" r="F34"/>
  <c i="1" r="BA96"/>
  <c i="2" r="F36"/>
  <c i="1" r="BC95"/>
  <c i="2" r="F34"/>
  <c i="1" r="BA95"/>
  <c i="3" r="F37"/>
  <c i="1" r="BD96"/>
  <c i="4" r="F34"/>
  <c i="1" r="BA97"/>
  <c i="2" r="F37"/>
  <c i="1" r="BD95"/>
  <c i="3" r="F36"/>
  <c i="1" r="BC96"/>
  <c i="3" r="F35"/>
  <c i="1" r="BB96"/>
  <c i="3" l="1" r="T137"/>
  <c r="BK137"/>
  <c r="J137"/>
  <c r="J97"/>
  <c r="P384"/>
  <c r="R413"/>
  <c r="R136"/>
  <c r="T413"/>
  <c i="2" r="R129"/>
  <c r="T130"/>
  <c r="T129"/>
  <c i="3" r="P137"/>
  <c r="P136"/>
  <c i="1" r="AU96"/>
  <c i="2" r="P130"/>
  <c r="P129"/>
  <c i="1" r="AU95"/>
  <c i="2" r="BK204"/>
  <c r="J204"/>
  <c r="J106"/>
  <c i="3" r="BK413"/>
  <c r="J413"/>
  <c r="J111"/>
  <c i="2" r="BK130"/>
  <c r="J130"/>
  <c r="J97"/>
  <c i="4" r="J119"/>
  <c r="J97"/>
  <c r="J120"/>
  <c r="J98"/>
  <c i="3" r="BK136"/>
  <c r="J136"/>
  <c r="J96"/>
  <c i="2" r="J33"/>
  <c i="1" r="AV95"/>
  <c r="AT95"/>
  <c r="BA94"/>
  <c r="AW94"/>
  <c r="AK30"/>
  <c i="4" r="J33"/>
  <c i="1" r="AV97"/>
  <c r="AT97"/>
  <c i="4" r="J30"/>
  <c i="1" r="AG97"/>
  <c i="2" r="F33"/>
  <c i="1" r="AZ95"/>
  <c r="BD94"/>
  <c r="W33"/>
  <c r="BC94"/>
  <c r="W32"/>
  <c r="BB94"/>
  <c r="AX94"/>
  <c i="3" r="J33"/>
  <c i="1" r="AV96"/>
  <c r="AT96"/>
  <c i="3" r="F33"/>
  <c i="1" r="AZ96"/>
  <c i="3" l="1" r="T136"/>
  <c i="2" r="BK129"/>
  <c r="J129"/>
  <c i="4" r="J39"/>
  <c i="1" r="AN97"/>
  <c r="AU94"/>
  <c i="3" r="J30"/>
  <c i="1" r="AG96"/>
  <c r="W31"/>
  <c r="AZ94"/>
  <c r="W29"/>
  <c i="2" r="J30"/>
  <c i="1" r="AG95"/>
  <c r="W30"/>
  <c r="AY94"/>
  <c i="2" l="1" r="J39"/>
  <c r="J96"/>
  <c i="3" r="J39"/>
  <c i="1" r="AN96"/>
  <c r="AN95"/>
  <c r="AG94"/>
  <c r="AK26"/>
  <c r="AV94"/>
  <c r="AK29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<sst xmlns="http://schemas.openxmlformats.org/spreadsheetml/2006/main">
  <si>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</si>
  <si>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</si>
  <si>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</si>
  <si>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</si>
  <si>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</si>
  <si>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{a5bb4e31-49c0-48ff-8981-160421d472e1}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</si>
  <si>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</si>
  <si>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</si>
  <si>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</si>
  <si>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</si>
  <si>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</si>
  <si>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</si>
  <si>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</si>
  <si>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</si>
  <si>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Dybal2502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</si>
  <si>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</si>
  <si>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</si>
  <si>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mostu a komunikace v Zubří - Čertoryje po živelné pohromě</t>
  </si>
  <si>
    <t>KSO:</t>
  </si>
  <si>
    <t>CC-CZ:</t>
  </si>
  <si>
    <t>Místo:</t>
  </si>
  <si>
    <t>Zubří</t>
  </si>
  <si>
    <t>Datum:</t>
  </si>
  <si>
    <t>7. 4. 2025</t>
  </si>
  <si>
    <t>Zadavatel:</t>
  </si>
  <si>
    <t>IČ:</t>
  </si>
  <si>
    <t>Město Zubří</t>
  </si>
  <si>
    <t>DIČ:</t>
  </si>
  <si>
    <t>Uchazeč:</t>
  </si>
  <si>
    <t>Vyplň údaj</t>
  </si>
  <si>
    <t>Projektant:</t>
  </si>
  <si>
    <t>Ing.Jaromír Dybal</t>
  </si>
  <si>
    <t>True</t>
  </si>
  <si>
    <t>Zpracovatel:</t>
  </si>
  <si>
    <t>Fajfrová Irena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</si>
  <si>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</si>
  <si>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</si>
  <si>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</si>
  <si>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</si>
  <si>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</si>
  <si>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</si>
  <si>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</si>
  <si>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</si>
  <si>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</si>
  <si>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</si>
  <si>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</si>
  <si>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</si>
  <si>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</si>
  <si>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</si>
  <si>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</si>
  <si>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</si>
  <si>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</si>
  <si>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</si>
  <si>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</si>
  <si>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</si>
  <si>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</si>
  <si>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</si>
  <si>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</si>
  <si>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</si>
  <si>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</si>
  <si>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</si>
  <si>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</si>
  <si>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</si>
  <si>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</si>
  <si>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</si>
  <si>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</si>
  <si>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</si>
  <si>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</si>
  <si>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</si>
  <si>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</si>
  <si>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</si>
  <si>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</si>
  <si>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</si>
  <si>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</si>
  <si>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</si>
  <si>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</si>
  <si>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</si>
  <si>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</si>
  <si>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</si>
  <si>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</si>
  <si>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</si>
  <si>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</si>
  <si>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 101 Komunikace</t>
  </si>
  <si>
    <t>STA</t>
  </si>
  <si>
    <t>1</t>
  </si>
  <si>
    <t>{7091313f-6f93-4b16-9f1c-b3d8522b1ab0}</t>
  </si>
  <si>
    <t>2</t>
  </si>
  <si>
    <t>02</t>
  </si>
  <si>
    <t>SO 201 Most</t>
  </si>
  <si>
    <t>{7e4fca14-27b3-479a-9578-b307fa786cef}</t>
  </si>
  <si>
    <t>03</t>
  </si>
  <si>
    <t>SO 202 Provizorní most</t>
  </si>
  <si>
    <t>{2e703639-8d04-4b98-8355-6c06dc837ccc}</t>
  </si>
  <si>
    <t>12,5</t>
  </si>
  <si>
    <t>z</t>
  </si>
  <si>
    <t>7,8</t>
  </si>
  <si>
    <t>KRYCÍ LIST SOUPISU PRACÍ</t>
  </si>
  <si>
    <t>o</t>
  </si>
  <si>
    <t>25,76</t>
  </si>
  <si>
    <t>hr</t>
  </si>
  <si>
    <t>4</t>
  </si>
  <si>
    <t>3</t>
  </si>
  <si>
    <t>v1</t>
  </si>
  <si>
    <t>70,095</t>
  </si>
  <si>
    <t>r</t>
  </si>
  <si>
    <t>21,06</t>
  </si>
  <si>
    <t>Objekt:</t>
  </si>
  <si>
    <t>01 - SO 101 Komunikace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</si>
  <si>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</si>
  <si>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</si>
  <si>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</si>
  <si>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</si>
  <si>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</si>
  <si>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</si>
  <si>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</si>
  <si>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</si>
  <si>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</si>
  <si>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</si>
  <si>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</si>
  <si>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</si>
  <si>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</si>
  <si>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</si>
  <si>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</si>
  <si>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</si>
  <si>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</si>
  <si>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</si>
  <si>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</si>
  <si>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</si>
  <si>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</si>
  <si>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</si>
  <si>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</si>
  <si>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</si>
  <si>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</si>
  <si>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</si>
  <si>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</si>
  <si>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</si>
  <si>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</si>
  <si>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</si>
  <si>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</si>
  <si>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</si>
  <si>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</si>
  <si>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</si>
  <si>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</si>
  <si>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</si>
  <si>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113107224</t>
  </si>
  <si>
    <t>Odstranění podkladu z kameniva drceného tl přes 300 do 400 mm strojně pl přes 200 m2</t>
  </si>
  <si>
    <t>m2</t>
  </si>
  <si>
    <t>CS ÚRS 2025 01</t>
  </si>
  <si>
    <t>887683669</t>
  </si>
  <si>
    <t>113107242</t>
  </si>
  <si>
    <t>Odstranění podkladu živičného tl přes 50 do 100 mm strojně pl přes 200 m2</t>
  </si>
  <si>
    <t>2135170505</t>
  </si>
  <si>
    <t>113154521</t>
  </si>
  <si>
    <t>Frézování živičného krytu tl do 30 mm pruh š přes 0,5 m pl do 500 m2</t>
  </si>
  <si>
    <t>-462075748</t>
  </si>
  <si>
    <t>122452203</t>
  </si>
  <si>
    <t>Odkopávky a prokopávky nezapažené pro silnice a dálnice v hornině třídy těžitelnosti II objem do 100 m3 strojně</t>
  </si>
  <si>
    <t>m3</t>
  </si>
  <si>
    <t>1079880456</t>
  </si>
  <si>
    <t>VV</t>
  </si>
  <si>
    <t>25,0*0,5</t>
  </si>
  <si>
    <t>5</t>
  </si>
  <si>
    <t>132251102</t>
  </si>
  <si>
    <t>Hloubení rýh nezapažených š do 800 mm v hornině třídy těžitelnosti I skupiny 3 objem do 50 m3 strojně</t>
  </si>
  <si>
    <t>1922283608</t>
  </si>
  <si>
    <t>drenáž</t>
  </si>
  <si>
    <t>0,3*0,6*117,0</t>
  </si>
  <si>
    <t>6</t>
  </si>
  <si>
    <t>162251102</t>
  </si>
  <si>
    <t>Vodorovné přemístění přes 20 do 50 m výkopku/sypaniny z horniny třídy těžitelnosti I skupiny 1 až 3</t>
  </si>
  <si>
    <t>-1487228265</t>
  </si>
  <si>
    <t>odvoz + dovoz zeminy na mezideponii a zpět pro zásyp</t>
  </si>
  <si>
    <t>z*2</t>
  </si>
  <si>
    <t>7</t>
  </si>
  <si>
    <t>162751117</t>
  </si>
  <si>
    <t>Vodorovné přemístění přes 9 000 do 10000 m výkopku/sypaniny z horniny třídy těžitelnosti I skupiny 1 až 3</t>
  </si>
  <si>
    <t>-1565466193</t>
  </si>
  <si>
    <t>do 25km</t>
  </si>
  <si>
    <t>v+r-z</t>
  </si>
  <si>
    <t>8</t>
  </si>
  <si>
    <t>162751119</t>
  </si>
  <si>
    <t>Příplatek k vodorovnému přemístění výkopku/sypaniny z horniny třídy těžitelnosti I skupiny 1 až 3 ZKD 1000 m přes 10000 m</t>
  </si>
  <si>
    <t>-1383199250</t>
  </si>
  <si>
    <t>o*15</t>
  </si>
  <si>
    <t>9</t>
  </si>
  <si>
    <t>167151101</t>
  </si>
  <si>
    <t>Nakládání výkopku z hornin třídy těžitelnosti I skupiny 1 až 3 do 100 m3</t>
  </si>
  <si>
    <t>435652733</t>
  </si>
  <si>
    <t>naložení zeminy pro hrázky - zřízení,odstranění</t>
  </si>
  <si>
    <t>hr*2</t>
  </si>
  <si>
    <t>naložení zeminy pro zásyp</t>
  </si>
  <si>
    <t>40,0</t>
  </si>
  <si>
    <t>Součet</t>
  </si>
  <si>
    <t>10</t>
  </si>
  <si>
    <t>171201231</t>
  </si>
  <si>
    <t>Poplatek za uložení zeminy a kamení na recyklační skládce (skládkovné) kód odpadu 17 05 04</t>
  </si>
  <si>
    <t>t</t>
  </si>
  <si>
    <t>44460908</t>
  </si>
  <si>
    <t>o*2,0</t>
  </si>
  <si>
    <t>v1*2,0</t>
  </si>
  <si>
    <t>11</t>
  </si>
  <si>
    <t>171251201</t>
  </si>
  <si>
    <t>Uložení sypaniny na skládky nebo meziskládky</t>
  </si>
  <si>
    <t>-1693102191</t>
  </si>
  <si>
    <t>o+v1</t>
  </si>
  <si>
    <t>174151101</t>
  </si>
  <si>
    <t>Zásyp jam, šachet rýh nebo kolem objektů sypaninou se zhutněním</t>
  </si>
  <si>
    <t>1422400091</t>
  </si>
  <si>
    <t>zásyp za palisádou</t>
  </si>
  <si>
    <t>13,0*0,6</t>
  </si>
  <si>
    <t>13</t>
  </si>
  <si>
    <t>181152302</t>
  </si>
  <si>
    <t>Úprava pláně pro silnice a dálnice v zářezech se zhutněním</t>
  </si>
  <si>
    <t>1661052742</t>
  </si>
  <si>
    <t>Zakládání</t>
  </si>
  <si>
    <t>14</t>
  </si>
  <si>
    <t>211531111</t>
  </si>
  <si>
    <t>Výplň odvodňovacích žeber nebo trativodů kamenivem hrubým drceným frakce 32 až 63 mm</t>
  </si>
  <si>
    <t>1377757202</t>
  </si>
  <si>
    <t>15</t>
  </si>
  <si>
    <t>211971110</t>
  </si>
  <si>
    <t>Zřízení opláštění žeber nebo trativodů geotextilií v rýze nebo zářezu sklonu do 1:2</t>
  </si>
  <si>
    <t>-393905599</t>
  </si>
  <si>
    <t>(0,3+0,6)*2*117</t>
  </si>
  <si>
    <t>16</t>
  </si>
  <si>
    <t>M</t>
  </si>
  <si>
    <t>69311228</t>
  </si>
  <si>
    <t>geotextilie netkaná separační, ochranná, filtrační, drenážní PES 250g/m2</t>
  </si>
  <si>
    <t>1620995516</t>
  </si>
  <si>
    <t>210,6*1,1845 'Přepočtené koeficientem množství</t>
  </si>
  <si>
    <t>Svislé a kompletní konstrukce</t>
  </si>
  <si>
    <t>17</t>
  </si>
  <si>
    <t>339921133</t>
  </si>
  <si>
    <t>Osazování betonových palisád do betonového základu v řadě výšky prvku přes 1 do 1,5 m</t>
  </si>
  <si>
    <t>m</t>
  </si>
  <si>
    <t>1416248785</t>
  </si>
  <si>
    <t>18</t>
  </si>
  <si>
    <t>59228415</t>
  </si>
  <si>
    <t>palisáda tyčová kruhová betonová 175x200mm v 1200mm přírodní</t>
  </si>
  <si>
    <t>kus</t>
  </si>
  <si>
    <t>-2022948262</t>
  </si>
  <si>
    <t>13*5,715 'Přepočtené koeficientem množství</t>
  </si>
  <si>
    <t>Vodorovné konstrukce</t>
  </si>
  <si>
    <t>19</t>
  </si>
  <si>
    <t>465511227</t>
  </si>
  <si>
    <t>Dlažba z lomového kamene na sucho s vyklínováním a vyplněním spár tl 250 mm</t>
  </si>
  <si>
    <t>1861126115</t>
  </si>
  <si>
    <t>průleh</t>
  </si>
  <si>
    <t>17,5</t>
  </si>
  <si>
    <t>Komunikace pozemní</t>
  </si>
  <si>
    <t>20</t>
  </si>
  <si>
    <t>564751111</t>
  </si>
  <si>
    <t>Podklad z kameniva hrubého drceného vel. 32-63 mm plochy přes 100 m2 tl 150 mm</t>
  </si>
  <si>
    <t>-293308450</t>
  </si>
  <si>
    <t>564861111</t>
  </si>
  <si>
    <t>Podklad ze štěrkodrtě ŠD plochy přes 100 m2 tl 200 mm</t>
  </si>
  <si>
    <t>-13970740</t>
  </si>
  <si>
    <t>22</t>
  </si>
  <si>
    <t>565135121</t>
  </si>
  <si>
    <t>Asfaltový beton vrstva podkladní ACP 16 (obalované kamenivo OKS) tl 50 mm š přes 3 m</t>
  </si>
  <si>
    <t>522659749</t>
  </si>
  <si>
    <t>23</t>
  </si>
  <si>
    <t>571904111</t>
  </si>
  <si>
    <t>Posyp krytu kamenivem drceným nebo těženým přes 15 do 20 kg/m2</t>
  </si>
  <si>
    <t>927618528</t>
  </si>
  <si>
    <t>24</t>
  </si>
  <si>
    <t>573231111</t>
  </si>
  <si>
    <t>Postřik živičný spojovací ze silniční emulze v množství 0,70 kg/m2</t>
  </si>
  <si>
    <t>-1574057560</t>
  </si>
  <si>
    <t>25</t>
  </si>
  <si>
    <t>-1643443956</t>
  </si>
  <si>
    <t>26</t>
  </si>
  <si>
    <t>573312411</t>
  </si>
  <si>
    <t>Prolití podkladu asfaltem v množství 5 kg/m2</t>
  </si>
  <si>
    <t>1061603051</t>
  </si>
  <si>
    <t>27</t>
  </si>
  <si>
    <t>577134121</t>
  </si>
  <si>
    <t>Asfaltový beton vrstva obrusná ACO 11+ (ABS) tř. I tl 40 mm š přes 3 m z nemodifikovaného asfaltu</t>
  </si>
  <si>
    <t>-344897948</t>
  </si>
  <si>
    <t>28</t>
  </si>
  <si>
    <t>599141111</t>
  </si>
  <si>
    <t>Vyplnění spár mezi silničními dílci živičnou zálivkou</t>
  </si>
  <si>
    <t>-1974737594</t>
  </si>
  <si>
    <t>6,0+8,8+13,6</t>
  </si>
  <si>
    <t>Ostatní konstrukce a práce, bourání</t>
  </si>
  <si>
    <t>29</t>
  </si>
  <si>
    <t>919735111</t>
  </si>
  <si>
    <t>Řezání stávajícího živičného krytu hl do 50 mm</t>
  </si>
  <si>
    <t>487524678</t>
  </si>
  <si>
    <t>30</t>
  </si>
  <si>
    <t>938902111</t>
  </si>
  <si>
    <t>Čištění příkopů komunikací příkopovým rypadlem objem nánosu do 0,15 m3/m</t>
  </si>
  <si>
    <t>-1132328240</t>
  </si>
  <si>
    <t>31</t>
  </si>
  <si>
    <t>938909612</t>
  </si>
  <si>
    <t>Odstranění nánosu na krajnicích tl do 200 mm</t>
  </si>
  <si>
    <t>-2077159440</t>
  </si>
  <si>
    <t>235,4</t>
  </si>
  <si>
    <t>997</t>
  </si>
  <si>
    <t>Doprava suti a vybouraných hmot</t>
  </si>
  <si>
    <t>32</t>
  </si>
  <si>
    <t>997221551</t>
  </si>
  <si>
    <t>Vodorovná doprava suti ze sypkých materiálů do 1 km</t>
  </si>
  <si>
    <t>538963542</t>
  </si>
  <si>
    <t>33</t>
  </si>
  <si>
    <t>997221559</t>
  </si>
  <si>
    <t>Příplatek ZKD 1 km u vodorovné dopravy suti ze sypkých materiálů</t>
  </si>
  <si>
    <t>-979513945</t>
  </si>
  <si>
    <t>293,736*24 'Přepočtené koeficientem množství</t>
  </si>
  <si>
    <t>34</t>
  </si>
  <si>
    <t>997221873</t>
  </si>
  <si>
    <t>Poplatek za uložení na recyklační skládce (skládkovné) stavebního odpadu zeminy a kamení zatříděného do Katalogu odpadů pod kódem 17 05 04</t>
  </si>
  <si>
    <t>1500362080</t>
  </si>
  <si>
    <t>293,736-69,773</t>
  </si>
  <si>
    <t>35</t>
  </si>
  <si>
    <t>997221875</t>
  </si>
  <si>
    <t>Poplatek za uložení na recyklační skládce (skládkovné) stavebního odpadu asfaltového bez obsahu dehtu zatříděného do Katalogu odpadů pod kódem 17 03 02</t>
  </si>
  <si>
    <t>231825891</t>
  </si>
  <si>
    <t>998</t>
  </si>
  <si>
    <t>Přesun hmot</t>
  </si>
  <si>
    <t>36</t>
  </si>
  <si>
    <t>998225111</t>
  </si>
  <si>
    <t>Přesun hmot pro pozemní komunikace s krytem z kamene, monolitickým betonovým nebo živičným</t>
  </si>
  <si>
    <t>431757660</t>
  </si>
  <si>
    <t>VRN</t>
  </si>
  <si>
    <t>Vedlejší rozpočtové náklady</t>
  </si>
  <si>
    <t>VRN1</t>
  </si>
  <si>
    <t>Průzkumné, geodetické a projektové práce</t>
  </si>
  <si>
    <t>37</t>
  </si>
  <si>
    <t>012103000</t>
  </si>
  <si>
    <t>Geodetické práce před výstavbou</t>
  </si>
  <si>
    <t>kpl</t>
  </si>
  <si>
    <t>1024</t>
  </si>
  <si>
    <t>1926378107</t>
  </si>
  <si>
    <t>38</t>
  </si>
  <si>
    <t>012303000.1</t>
  </si>
  <si>
    <t>Geodetické zaměření stavby</t>
  </si>
  <si>
    <t>17409475</t>
  </si>
  <si>
    <t>VRN3</t>
  </si>
  <si>
    <t>Zařízení staveniště</t>
  </si>
  <si>
    <t>39</t>
  </si>
  <si>
    <t>030001000</t>
  </si>
  <si>
    <t>1586876736</t>
  </si>
  <si>
    <t>VRN7</t>
  </si>
  <si>
    <t>Provozní vlivy</t>
  </si>
  <si>
    <t>40</t>
  </si>
  <si>
    <t>072002000</t>
  </si>
  <si>
    <t xml:space="preserve">Silniční provoz - dočasné dopravní značení </t>
  </si>
  <si>
    <t>970175031</t>
  </si>
  <si>
    <t>101,69</t>
  </si>
  <si>
    <t>74,584</t>
  </si>
  <si>
    <t>i</t>
  </si>
  <si>
    <t>84,424</t>
  </si>
  <si>
    <t>27,106</t>
  </si>
  <si>
    <t>sut</t>
  </si>
  <si>
    <t>9,926</t>
  </si>
  <si>
    <t>02 - SO 201 Most</t>
  </si>
  <si>
    <t xml:space="preserve">    6 - Úpravy povrchů, podlahy a osazování výplní</t>
  </si>
  <si>
    <t xml:space="preserve">    8 - Vedení trubní dálková a přípojná</t>
  </si>
  <si>
    <t>PSV - Práce a dodávky PSV</t>
  </si>
  <si>
    <t xml:space="preserve">    711 - Izolace proti vodě, vlhkosti a plynům</t>
  </si>
  <si>
    <t xml:space="preserve">    789 - Povrchové úpravy ocelových konstrukcí a technologických zařízení</t>
  </si>
  <si>
    <t xml:space="preserve">    VRN2 - Příprava staveniště</t>
  </si>
  <si>
    <t xml:space="preserve">    VRN9 - Ostatní náklady</t>
  </si>
  <si>
    <t>111211231</t>
  </si>
  <si>
    <t>Snesení listnatého klestu D do 30 cm ve svahu do 1:3</t>
  </si>
  <si>
    <t>1490946054</t>
  </si>
  <si>
    <t>112111111</t>
  </si>
  <si>
    <t>Spálení větví všech druhů stromů</t>
  </si>
  <si>
    <t>775259429</t>
  </si>
  <si>
    <t>112151011</t>
  </si>
  <si>
    <t>Volné kácení stromů s rozřezáním a odvětvením D kmene přes 100 do 200 mm</t>
  </si>
  <si>
    <t>-388434428</t>
  </si>
  <si>
    <t>112251211</t>
  </si>
  <si>
    <t>Odstranění pařezů rovině nebo na svahu do 1:5 odfrézováním hl do 0,2 m</t>
  </si>
  <si>
    <t>-788233674</t>
  </si>
  <si>
    <t>0,6*3</t>
  </si>
  <si>
    <t>113107324</t>
  </si>
  <si>
    <t>Odstranění podkladu z kameniva drceného tl přes 300 do 400 mm strojně pl do 50 m2</t>
  </si>
  <si>
    <t>-40431618</t>
  </si>
  <si>
    <t>113107342</t>
  </si>
  <si>
    <t>Odstranění podkladu živičného tl přes 50 do 100 mm strojně pl do 50 m2</t>
  </si>
  <si>
    <t>-479579761</t>
  </si>
  <si>
    <t>na mostě</t>
  </si>
  <si>
    <t>4,0*3,0</t>
  </si>
  <si>
    <t>115001105</t>
  </si>
  <si>
    <t>Převedení vody potrubím DN přes 300 do 600</t>
  </si>
  <si>
    <t>1514008106</t>
  </si>
  <si>
    <t>použít odbourané potrubí</t>
  </si>
  <si>
    <t>15,0</t>
  </si>
  <si>
    <t>115101202</t>
  </si>
  <si>
    <t>Čerpání vody na dopravní výšku do 10 m průměrný přítok přes 500 do 1 000 l/min</t>
  </si>
  <si>
    <t>hod</t>
  </si>
  <si>
    <t>1300545571</t>
  </si>
  <si>
    <t>24*30</t>
  </si>
  <si>
    <t>115101302</t>
  </si>
  <si>
    <t>Pohotovost čerpací soupravy pro dopravní výšku do 10 m přítok přes 500 do 1 000 l/min</t>
  </si>
  <si>
    <t>den</t>
  </si>
  <si>
    <t>1073916802</t>
  </si>
  <si>
    <t>122911111</t>
  </si>
  <si>
    <t>Odstranění vyfrézované dřevní hmoty hl do 0,2 m v rovině nebo na svahu do 1:5</t>
  </si>
  <si>
    <t>-790526416</t>
  </si>
  <si>
    <t>127751111</t>
  </si>
  <si>
    <t>Vykopávky pod vodou v hornině třídy těžitelnosti I a II skupiny 1 až 4 tl vrstvy přes 0,5 m objem do 1000 m3 strojně</t>
  </si>
  <si>
    <t>459921669</t>
  </si>
  <si>
    <t>snížení dna toku</t>
  </si>
  <si>
    <t>(1,0+0,7)*0,5*21*2,5</t>
  </si>
  <si>
    <t>břehy</t>
  </si>
  <si>
    <t>0,3*2*0,5*21*2</t>
  </si>
  <si>
    <t>výtok odkop</t>
  </si>
  <si>
    <t>5,5*0,5*1,3*1,8*2</t>
  </si>
  <si>
    <t>131251103</t>
  </si>
  <si>
    <t>Hloubení jam nezapažených v hornině třídy těžitelnosti I skupiny 3 objem do 100 m3 strojně</t>
  </si>
  <si>
    <t>-707516372</t>
  </si>
  <si>
    <t>"opěra 01"(1,6+3,0)*0,5*2,2*5,5</t>
  </si>
  <si>
    <t>"opěra 02"(1,6+3,2)*0,5*2,4*5,5</t>
  </si>
  <si>
    <t xml:space="preserve">"koryto pod mostem"   0,9*4,4*5,5</t>
  </si>
  <si>
    <t xml:space="preserve">"křídla"   1,2*1,7*2,5*4</t>
  </si>
  <si>
    <t>162201411</t>
  </si>
  <si>
    <t>Vodorovné přemístění kmenů stromů listnatých do 1 km D kmene přes 100 do 300 mm</t>
  </si>
  <si>
    <t>-1515954170</t>
  </si>
  <si>
    <t>162301951</t>
  </si>
  <si>
    <t>Příplatek k vodorovnému přemístění kmenů stromů listnatých D kmene přes 100 do 300 mm ZKD 1 km</t>
  </si>
  <si>
    <t>-1102650021</t>
  </si>
  <si>
    <t>3,000*9</t>
  </si>
  <si>
    <t>-496922245</t>
  </si>
  <si>
    <t>-1151956075</t>
  </si>
  <si>
    <t>v-z</t>
  </si>
  <si>
    <t>-979790122</t>
  </si>
  <si>
    <t>162751137</t>
  </si>
  <si>
    <t>Vodorovné přemístění přes 9 000 do 10000 m výkopku/sypaniny z horniny třídy těžitelnosti II skupiny 4 a 5</t>
  </si>
  <si>
    <t>-311305816</t>
  </si>
  <si>
    <t>odvoz zeminy - snížení dna toku do 25Km</t>
  </si>
  <si>
    <t>162751139</t>
  </si>
  <si>
    <t>Příplatek k vodorovnému přemístění výkopku/sypaniny z horniny třídy těžitelnosti II skupiny 4 a 5 ZKD 1000 m přes 10000 m</t>
  </si>
  <si>
    <t>-2032345351</t>
  </si>
  <si>
    <t>v1*15</t>
  </si>
  <si>
    <t>803754526</t>
  </si>
  <si>
    <t>171153101</t>
  </si>
  <si>
    <t>Zemní hrázky z horniny třídy těžitelnosti I a II skupiny 1 až 4</t>
  </si>
  <si>
    <t>1527028015</t>
  </si>
  <si>
    <t>1,2*0,8*1,0*4</t>
  </si>
  <si>
    <t>854124479</t>
  </si>
  <si>
    <t>558569915</t>
  </si>
  <si>
    <t>174111111</t>
  </si>
  <si>
    <t>Zásyp jam po vyfrézovaných pařezech hl do 0,2 m v rovině nebo na svahu do 1:5</t>
  </si>
  <si>
    <t>1801923590</t>
  </si>
  <si>
    <t>10364100</t>
  </si>
  <si>
    <t>zemina pro terénní úpravy - tříděná</t>
  </si>
  <si>
    <t>-220065111</t>
  </si>
  <si>
    <t>1,8*0,12 'Přepočtené koeficientem množství</t>
  </si>
  <si>
    <t>2050812533</t>
  </si>
  <si>
    <t xml:space="preserve">"O1"         </t>
  </si>
  <si>
    <t>(0,95+0,5)*0,5*1,75*5,2+(0,5+0,7)*0,5*0,5*5,2</t>
  </si>
  <si>
    <t>"O2"</t>
  </si>
  <si>
    <t>(0,95+0,5)*0,5*1,6*4,43+(0,5+0,7)*0,5*0,5*4,43</t>
  </si>
  <si>
    <t xml:space="preserve">"K1"  </t>
  </si>
  <si>
    <t>(0,9+0,5)*0,5*1,8*2,0+(0,5+0,7)*0,5*0,5*2,0</t>
  </si>
  <si>
    <t xml:space="preserve">"K2,3,4"  3,12*3</t>
  </si>
  <si>
    <t>181111121</t>
  </si>
  <si>
    <t>Plošná úprava terénu do 500 m2 zemina skupiny 1 až 4 nerovnosti přes 100 do 150 mm v rovinně a svahu do 1:5</t>
  </si>
  <si>
    <t>-1113283308</t>
  </si>
  <si>
    <t>1489148407</t>
  </si>
  <si>
    <t>předmostí</t>
  </si>
  <si>
    <t>levý+pravý břeh</t>
  </si>
  <si>
    <t>8,1+17,5</t>
  </si>
  <si>
    <t>181411131</t>
  </si>
  <si>
    <t>Založení parkového trávníku výsevem pl do 1000 m2 v rovině a ve svahu do 1:5</t>
  </si>
  <si>
    <t>-1321223279</t>
  </si>
  <si>
    <t>(21,0+6,0)*1,5*2</t>
  </si>
  <si>
    <t>00572410</t>
  </si>
  <si>
    <t>osivo směs travní parková</t>
  </si>
  <si>
    <t>kg</t>
  </si>
  <si>
    <t>813385316</t>
  </si>
  <si>
    <t>81*0,02 'Přepočtené koeficientem množství</t>
  </si>
  <si>
    <t>181951112</t>
  </si>
  <si>
    <t>Úprava pláně v hornině třídy těžitelnosti I skupiny 1 až 3 se zhutněním strojně</t>
  </si>
  <si>
    <t>-1635297094</t>
  </si>
  <si>
    <t>1,5*5,2*2</t>
  </si>
  <si>
    <t>1,0*2,3*4</t>
  </si>
  <si>
    <t>Mezisoučet</t>
  </si>
  <si>
    <t>1,5*6,0</t>
  </si>
  <si>
    <t>4,0*1,5</t>
  </si>
  <si>
    <t>183403153</t>
  </si>
  <si>
    <t>Obdělání půdy hrabáním v rovině a svahu do 1:5</t>
  </si>
  <si>
    <t>2036024043</t>
  </si>
  <si>
    <t>183403161</t>
  </si>
  <si>
    <t>Obdělání půdy válením v rovině a svahu do 1:5</t>
  </si>
  <si>
    <t>1660974415</t>
  </si>
  <si>
    <t>212312111</t>
  </si>
  <si>
    <t>Lože pro trativody z betonu prostého</t>
  </si>
  <si>
    <t>-972192868</t>
  </si>
  <si>
    <t>0,4*0,1*6,5*2*2</t>
  </si>
  <si>
    <t>212755214</t>
  </si>
  <si>
    <t>Trativody z drenážních trubek plastových flexibilních DN 100 mm bez lože a obsypu</t>
  </si>
  <si>
    <t>1216928761</t>
  </si>
  <si>
    <t>6,5*2</t>
  </si>
  <si>
    <t>213141111</t>
  </si>
  <si>
    <t>Zřízení vrstvy z geotextilie v rovině nebo ve sklonu do 1:5 š do 3 m</t>
  </si>
  <si>
    <t>495538785</t>
  </si>
  <si>
    <t>trenáž</t>
  </si>
  <si>
    <t>0,4*6,5*2</t>
  </si>
  <si>
    <t>pod rovnaninu</t>
  </si>
  <si>
    <t>(1,5+0,7+0,3+00,3)*4,5</t>
  </si>
  <si>
    <t>69311067</t>
  </si>
  <si>
    <t>geotextilie netkaná separační, ochranná, filtrační, drenážní PP 250g/m2</t>
  </si>
  <si>
    <t>-1914238874</t>
  </si>
  <si>
    <t>17,8*1,1845 'Přepočtené koeficientem množství</t>
  </si>
  <si>
    <t>271542211</t>
  </si>
  <si>
    <t>Podsyp pod základové konstrukce se zhutněním z netříděné štěrkodrtě</t>
  </si>
  <si>
    <t>1516160672</t>
  </si>
  <si>
    <t>úprava podloží</t>
  </si>
  <si>
    <t>1,5*5,2*2*0,1</t>
  </si>
  <si>
    <t>1,0*2,3*4*0,1</t>
  </si>
  <si>
    <t>1,5*6,0*0,1</t>
  </si>
  <si>
    <t>4,0*1,5*0,1</t>
  </si>
  <si>
    <t>327501111</t>
  </si>
  <si>
    <t xml:space="preserve">Výplň za opěrami a protimrazové klíny z kameniva drceného nebo těženého  0/63</t>
  </si>
  <si>
    <t>-1962973142</t>
  </si>
  <si>
    <t>(0,4+1,8)*0,5*0,7*5,2*2</t>
  </si>
  <si>
    <t>334323117</t>
  </si>
  <si>
    <t>Mostní opěry a úložné prahy ze ŽB C 25/30</t>
  </si>
  <si>
    <t>1408499238</t>
  </si>
  <si>
    <t xml:space="preserve">"O1"   9,61</t>
  </si>
  <si>
    <t xml:space="preserve">"O2"   9,61</t>
  </si>
  <si>
    <t>41</t>
  </si>
  <si>
    <t>334323191</t>
  </si>
  <si>
    <t>Příplatek k mostním opěrám a úložným prahům ze ŽB za betonáž malého rozsahu do 25 m3</t>
  </si>
  <si>
    <t>674675712</t>
  </si>
  <si>
    <t>42</t>
  </si>
  <si>
    <t>334323217</t>
  </si>
  <si>
    <t>Mostní křídla a závěrné zídky ze ŽB C 25/30</t>
  </si>
  <si>
    <t>-1272669398</t>
  </si>
  <si>
    <t xml:space="preserve">"K1"    1,6</t>
  </si>
  <si>
    <t xml:space="preserve">"K2"    1,9</t>
  </si>
  <si>
    <t xml:space="preserve">"K3"    1,3</t>
  </si>
  <si>
    <t xml:space="preserve">"K4"    1,5</t>
  </si>
  <si>
    <t>43</t>
  </si>
  <si>
    <t>334323291</t>
  </si>
  <si>
    <t>Příplatek k mostním křídlům a závěrným zídkám ze ŽB za betonáž malého rozsahu do 25 m3</t>
  </si>
  <si>
    <t>1389629078</t>
  </si>
  <si>
    <t>44</t>
  </si>
  <si>
    <t>334351112</t>
  </si>
  <si>
    <t>Bednění systémové mostních opěr a úložných prahů z překližek pro ŽB - zřízení</t>
  </si>
  <si>
    <t>2045485498</t>
  </si>
  <si>
    <t xml:space="preserve">"O1"    (0,45*1,4+0,8*1,5)*2+5,2*2,1*2</t>
  </si>
  <si>
    <t xml:space="preserve">"O2"    (0,45*1,4+0,8*1,9)*2+4,43*2,4*2</t>
  </si>
  <si>
    <t>45</t>
  </si>
  <si>
    <t>334351211</t>
  </si>
  <si>
    <t>Bednění systémové mostních opěr a úložných prahů z překližek - odstranění</t>
  </si>
  <si>
    <t>-2126815211</t>
  </si>
  <si>
    <t>46</t>
  </si>
  <si>
    <t>334352111</t>
  </si>
  <si>
    <t>Bednění mostních křídel a závěrných zídek ze systémového bednění s výplní z překližek - zřízení</t>
  </si>
  <si>
    <t>1337932556</t>
  </si>
  <si>
    <t xml:space="preserve">"K1"    (0,4*0,9+0,3*1,2)*2+1,6*2,0*2</t>
  </si>
  <si>
    <t xml:space="preserve">"K2"    (0,4*0,9+0,3*1,5)*2+1,9*2,3*2</t>
  </si>
  <si>
    <t xml:space="preserve">"K3"    (0,4*0,9+0,3*1,5)*2+1,9*1,5*2</t>
  </si>
  <si>
    <t xml:space="preserve">"K4"    (0,4*0,9+0,3*1,2)*2+1,6*2,0*2</t>
  </si>
  <si>
    <t>47</t>
  </si>
  <si>
    <t>334352211</t>
  </si>
  <si>
    <t>Bednění mostních křídel a závěrných zídek ze systémového bednění s výplní z překližek - odstranění</t>
  </si>
  <si>
    <t>-2068237063</t>
  </si>
  <si>
    <t>48</t>
  </si>
  <si>
    <t>334361216</t>
  </si>
  <si>
    <t>Výztuž dříků opěr z betonářské oceli 10 505</t>
  </si>
  <si>
    <t>-1430423328</t>
  </si>
  <si>
    <t xml:space="preserve">"O1,O2"   (426,045+381,378)*0,001</t>
  </si>
  <si>
    <t>49</t>
  </si>
  <si>
    <t>334361226</t>
  </si>
  <si>
    <t>Výztuž křídel, závěrných zdí z betonářské oceli 10 505</t>
  </si>
  <si>
    <t>1474905302</t>
  </si>
  <si>
    <t xml:space="preserve">"křídlo K1"  109,98*0,001</t>
  </si>
  <si>
    <t xml:space="preserve">"křídlo K2"  137,803*0,001</t>
  </si>
  <si>
    <t>"křídlo K3 " 90,647*0,001</t>
  </si>
  <si>
    <t xml:space="preserve">"křídlo K4"  109,98*0,001</t>
  </si>
  <si>
    <t>50</t>
  </si>
  <si>
    <t>348171111</t>
  </si>
  <si>
    <t>Osazení mostního ocelového zábradlí nesnímatelného do betonu říms přímo</t>
  </si>
  <si>
    <t>1655069316</t>
  </si>
  <si>
    <t>5,2*4</t>
  </si>
  <si>
    <t>51</t>
  </si>
  <si>
    <t>RMAT0001</t>
  </si>
  <si>
    <t>mostní ocelové zábradlí</t>
  </si>
  <si>
    <t>-1563410636</t>
  </si>
  <si>
    <t>52</t>
  </si>
  <si>
    <t>421321107</t>
  </si>
  <si>
    <t>Mostní nosné konstrukce deskové přechodové ze ŽB C 25/30</t>
  </si>
  <si>
    <t>-971661213</t>
  </si>
  <si>
    <t>přechodové klíny</t>
  </si>
  <si>
    <t>1,9+2,6</t>
  </si>
  <si>
    <t>53</t>
  </si>
  <si>
    <t>421321128</t>
  </si>
  <si>
    <t>Mostní nosné konstrukce deskové ze ŽB C 30/37</t>
  </si>
  <si>
    <t>1473788199</t>
  </si>
  <si>
    <t>deska mostu</t>
  </si>
  <si>
    <t>6,97</t>
  </si>
  <si>
    <t>54</t>
  </si>
  <si>
    <t>421321192</t>
  </si>
  <si>
    <t>Příplatek k mostní železobetonové nosné konstrukci deskové nebo klenbové za betonáž malého rozsahu do 50 m3</t>
  </si>
  <si>
    <t>1548655755</t>
  </si>
  <si>
    <t>55</t>
  </si>
  <si>
    <t>-786232954</t>
  </si>
  <si>
    <t>56</t>
  </si>
  <si>
    <t>421351111</t>
  </si>
  <si>
    <t>Bednění přesahu spřažené mostovky š do 600 mm - zřízení</t>
  </si>
  <si>
    <t>-2003952113</t>
  </si>
  <si>
    <t>(4,21+5,2)*0,5*5,57</t>
  </si>
  <si>
    <t>27,0</t>
  </si>
  <si>
    <t>57</t>
  </si>
  <si>
    <t>421351112</t>
  </si>
  <si>
    <t>Bednění boků přechodové desky konstrukcí mostů - zřízení</t>
  </si>
  <si>
    <t>733212893</t>
  </si>
  <si>
    <t>1,5*(0,36+0,2)*0,5*2</t>
  </si>
  <si>
    <t>6,0*0,2</t>
  </si>
  <si>
    <t>1,5*(0,3+0,2)*0,5*2</t>
  </si>
  <si>
    <t>4,0*0,2</t>
  </si>
  <si>
    <t>58</t>
  </si>
  <si>
    <t>421351131</t>
  </si>
  <si>
    <t>Bednění boční stěny konstrukcí mostů výšky do 350 mm - zřízení</t>
  </si>
  <si>
    <t>-1794500220</t>
  </si>
  <si>
    <t>0,28*5,2*2</t>
  </si>
  <si>
    <t>0,28*5,8*2</t>
  </si>
  <si>
    <t>59</t>
  </si>
  <si>
    <t>421351211</t>
  </si>
  <si>
    <t>Bednění přesahu spřažené mostovky š do 600 mm - odstranění</t>
  </si>
  <si>
    <t>-773144510</t>
  </si>
  <si>
    <t>60</t>
  </si>
  <si>
    <t>421351212</t>
  </si>
  <si>
    <t>Bednění boků přechodové desky konstrukcí mostů - odstranění</t>
  </si>
  <si>
    <t>-583857741</t>
  </si>
  <si>
    <t>61</t>
  </si>
  <si>
    <t>421351231</t>
  </si>
  <si>
    <t>Bednění stěny boční konstrukcí mostů výšky do 350 mm - odstranění</t>
  </si>
  <si>
    <t>678350036</t>
  </si>
  <si>
    <t>62</t>
  </si>
  <si>
    <t>421361226</t>
  </si>
  <si>
    <t>Výztuž ŽB deskového mostu z betonářské oceli 10 505</t>
  </si>
  <si>
    <t>2352117</t>
  </si>
  <si>
    <t>1199,573*0,001</t>
  </si>
  <si>
    <t>63</t>
  </si>
  <si>
    <t>421361412</t>
  </si>
  <si>
    <t>Výztuž mostních desek ze svařovaných sítí nad 4 kg/m2</t>
  </si>
  <si>
    <t>263462714</t>
  </si>
  <si>
    <t>241,2*0,001</t>
  </si>
  <si>
    <t>64</t>
  </si>
  <si>
    <t>451311111</t>
  </si>
  <si>
    <t>Podklad pod dlažbu z betonu prostého C 20/25 tl do 100 mm</t>
  </si>
  <si>
    <t>-847045339</t>
  </si>
  <si>
    <t>vtok</t>
  </si>
  <si>
    <t>(3,0+3,8)*0,5*5,3</t>
  </si>
  <si>
    <t>výtok</t>
  </si>
  <si>
    <t>(2,9+4,2)*0,5*4,6</t>
  </si>
  <si>
    <t>65</t>
  </si>
  <si>
    <t>451571211</t>
  </si>
  <si>
    <t>Lože pod dlažby z kameniva těženého hrubého vrstva tl do 100 mm</t>
  </si>
  <si>
    <t>2034726456</t>
  </si>
  <si>
    <t>66</t>
  </si>
  <si>
    <t>461211711</t>
  </si>
  <si>
    <t>Patka z lomového kamene pro dlažbu na sucho bez výplně spár</t>
  </si>
  <si>
    <t>2094007032</t>
  </si>
  <si>
    <t>0,6*0,8*6,0*2</t>
  </si>
  <si>
    <t>0,6*0,8*5,5*2</t>
  </si>
  <si>
    <t>67</t>
  </si>
  <si>
    <t>463211142</t>
  </si>
  <si>
    <t>Rovnanina objemu do 3 m3 z lomového kamene tříděného hmotnosti přes 80 do 200 kg s urovnáním líce</t>
  </si>
  <si>
    <t>-817630895</t>
  </si>
  <si>
    <t>koryto toku</t>
  </si>
  <si>
    <t>(0,7+1,5)*0,5*0,7*4,0</t>
  </si>
  <si>
    <t>68</t>
  </si>
  <si>
    <t>463211145</t>
  </si>
  <si>
    <t>Rovnanina objemu do 3 m3 z lomového kamene tříděného hmotnosti přes 80 do 200 kg oživená</t>
  </si>
  <si>
    <t>-605907454</t>
  </si>
  <si>
    <t>(3,0+3,8)*0,5*5,3*0,25</t>
  </si>
  <si>
    <t>(2,9+4,2)*0,5*4,6*0,25</t>
  </si>
  <si>
    <t>69</t>
  </si>
  <si>
    <t>-1360475456</t>
  </si>
  <si>
    <t xml:space="preserve">"vtok"          1,8*6,0*2*0,25</t>
  </si>
  <si>
    <t xml:space="preserve">"výtok"        1,8*5,5*2*0,25</t>
  </si>
  <si>
    <t>70</t>
  </si>
  <si>
    <t>465513227</t>
  </si>
  <si>
    <t>Dlažba z lomového kamene na cementovou maltu s vyspárováním tl 250 mm pro hráze</t>
  </si>
  <si>
    <t>1758621983</t>
  </si>
  <si>
    <t>dlažba pod mostem</t>
  </si>
  <si>
    <t>3,6*4,9</t>
  </si>
  <si>
    <t>71</t>
  </si>
  <si>
    <t>467951130</t>
  </si>
  <si>
    <t>Práh dřevěný jednoduchý z kulatiny přes 290 do 400 mm</t>
  </si>
  <si>
    <t>-1874281156</t>
  </si>
  <si>
    <t>5,0*3</t>
  </si>
  <si>
    <t>72</t>
  </si>
  <si>
    <t>564751101</t>
  </si>
  <si>
    <t>Podklad z kameniva hrubého drceného vel. 32-63 mm plochy do 100 m2 tl 150 mm</t>
  </si>
  <si>
    <t>-827791280</t>
  </si>
  <si>
    <t>73</t>
  </si>
  <si>
    <t>564861011</t>
  </si>
  <si>
    <t>Podklad ze štěrkodrtě ŠD plochy do 100 m2 tl 200 mm</t>
  </si>
  <si>
    <t>-600084947</t>
  </si>
  <si>
    <t>74</t>
  </si>
  <si>
    <t>-1826492501</t>
  </si>
  <si>
    <t>75</t>
  </si>
  <si>
    <t>-1339596518</t>
  </si>
  <si>
    <t>76</t>
  </si>
  <si>
    <t>-1061911907</t>
  </si>
  <si>
    <t>25,600*2</t>
  </si>
  <si>
    <t>77</t>
  </si>
  <si>
    <t>-915885134</t>
  </si>
  <si>
    <t>78</t>
  </si>
  <si>
    <t>228799515</t>
  </si>
  <si>
    <t>Úpravy povrchů, podlahy a osazování výplní</t>
  </si>
  <si>
    <t>79</t>
  </si>
  <si>
    <t>628611141.1</t>
  </si>
  <si>
    <t>Nátěr betonu mostu CHRL 2x</t>
  </si>
  <si>
    <t>205292891</t>
  </si>
  <si>
    <t>80</t>
  </si>
  <si>
    <t>63266413R</t>
  </si>
  <si>
    <t xml:space="preserve">Pojížděná izolace betonové desky tl.10mm </t>
  </si>
  <si>
    <t>-326489414</t>
  </si>
  <si>
    <t>(5,18+4,21)*0,5*(5,57+5,8)*0,5</t>
  </si>
  <si>
    <t>Vedení trubní dálková a přípojná</t>
  </si>
  <si>
    <t>81</t>
  </si>
  <si>
    <t>871411811.1</t>
  </si>
  <si>
    <t xml:space="preserve">Bourání stávajícího ocelového  potrubí DN 400 mm</t>
  </si>
  <si>
    <t>-426274123</t>
  </si>
  <si>
    <t>5,0*4</t>
  </si>
  <si>
    <t>82</t>
  </si>
  <si>
    <t>936922111.1</t>
  </si>
  <si>
    <t xml:space="preserve">Norná stěna  - montáž,demontáž</t>
  </si>
  <si>
    <t>1651390307</t>
  </si>
  <si>
    <t>4,0*1,0</t>
  </si>
  <si>
    <t>83</t>
  </si>
  <si>
    <t>997013871</t>
  </si>
  <si>
    <t>Poplatek za uložení stavebního odpadu na recyklační skládce (skládkovné) směsného stavebního a demoličního kód odpadu 17 09 04</t>
  </si>
  <si>
    <t>1224008270</t>
  </si>
  <si>
    <t>84</t>
  </si>
  <si>
    <t>1490163063</t>
  </si>
  <si>
    <t>11,026-1,1</t>
  </si>
  <si>
    <t>85</t>
  </si>
  <si>
    <t>593882040</t>
  </si>
  <si>
    <t>sut*24</t>
  </si>
  <si>
    <t>86</t>
  </si>
  <si>
    <t>997221561</t>
  </si>
  <si>
    <t>Vodorovná doprava suti z kusových materiálů do 1 km</t>
  </si>
  <si>
    <t>-450984024</t>
  </si>
  <si>
    <t>87</t>
  </si>
  <si>
    <t>997221569</t>
  </si>
  <si>
    <t>Příplatek ZKD 1 km u vodorovné dopravy suti z kusových materiálů</t>
  </si>
  <si>
    <t>647491913</t>
  </si>
  <si>
    <t>1,1*24</t>
  </si>
  <si>
    <t>88</t>
  </si>
  <si>
    <t>997221611</t>
  </si>
  <si>
    <t>Nakládání suti na dopravní prostředky pro vodorovnou dopravu</t>
  </si>
  <si>
    <t>-1268030131</t>
  </si>
  <si>
    <t>89</t>
  </si>
  <si>
    <t>1109756587</t>
  </si>
  <si>
    <t>sut-2,64</t>
  </si>
  <si>
    <t>90</t>
  </si>
  <si>
    <t>2118135773</t>
  </si>
  <si>
    <t>91</t>
  </si>
  <si>
    <t>998212111</t>
  </si>
  <si>
    <t>Přesun hmot pro mosty zděné, monolitické betonové nebo ocelové v do 20 m</t>
  </si>
  <si>
    <t>1244474144</t>
  </si>
  <si>
    <t>PSV</t>
  </si>
  <si>
    <t>Práce a dodávky PSV</t>
  </si>
  <si>
    <t>711</t>
  </si>
  <si>
    <t>Izolace proti vodě, vlhkosti a plynům</t>
  </si>
  <si>
    <t>92</t>
  </si>
  <si>
    <t>711311001</t>
  </si>
  <si>
    <t>Provedení hydroizolace mostovek za studena lakem asfaltovým penetračním</t>
  </si>
  <si>
    <t>21480832</t>
  </si>
  <si>
    <t>93</t>
  </si>
  <si>
    <t>11163150</t>
  </si>
  <si>
    <t>lak penetrační asfaltový</t>
  </si>
  <si>
    <t>1372136939</t>
  </si>
  <si>
    <t>84,424*0,00032 'Přepočtené koeficientem množství</t>
  </si>
  <si>
    <t>94</t>
  </si>
  <si>
    <t>711321131</t>
  </si>
  <si>
    <t>Provedení hydroizolace mostovek za horka nátěrem asfaltovým</t>
  </si>
  <si>
    <t>-1889324363</t>
  </si>
  <si>
    <t>i*2</t>
  </si>
  <si>
    <t>95</t>
  </si>
  <si>
    <t>11161332</t>
  </si>
  <si>
    <t>asfalt pro izolaci trub</t>
  </si>
  <si>
    <t>-278117162</t>
  </si>
  <si>
    <t>168,848*0,00158 'Přepočtené koeficientem množství</t>
  </si>
  <si>
    <t>96</t>
  </si>
  <si>
    <t>711491272</t>
  </si>
  <si>
    <t>Provedení doplňků izolace proti vodě na ploše svislé z textilií vrstva ochranná</t>
  </si>
  <si>
    <t>584964664</t>
  </si>
  <si>
    <t>97</t>
  </si>
  <si>
    <t>69311198</t>
  </si>
  <si>
    <t>geotextilie netkaná separační, ochranná, filtrační, drenážní PES(70%)+PP(30%) 250g/m2</t>
  </si>
  <si>
    <t>1865901678</t>
  </si>
  <si>
    <t>84,424*1,05 'Přepočtené koeficientem množství</t>
  </si>
  <si>
    <t>98</t>
  </si>
  <si>
    <t>711491571</t>
  </si>
  <si>
    <t>Provedení izolace proti vodě volně položenou pojistně hydroizolační fólií na svislé ploše</t>
  </si>
  <si>
    <t>-748376770</t>
  </si>
  <si>
    <t>1,7*5,2*2</t>
  </si>
  <si>
    <t>99</t>
  </si>
  <si>
    <t>28323111</t>
  </si>
  <si>
    <t>fólie HDPE (940-950kg/m3) na skládky a proti zemní vlhkosti nad úrovní terénu tl 1mm</t>
  </si>
  <si>
    <t>-884907216</t>
  </si>
  <si>
    <t>17,68*1,0605 'Přepočtené koeficientem množství</t>
  </si>
  <si>
    <t>789</t>
  </si>
  <si>
    <t>Povrchové úpravy ocelových konstrukcí a technologických zařízení</t>
  </si>
  <si>
    <t>100</t>
  </si>
  <si>
    <t>789222522</t>
  </si>
  <si>
    <t>Otryskání abrazivem ze strusky ocelových kcí třídy II stupeň zarezavění B stupeň přípravy Sa 2 1/2</t>
  </si>
  <si>
    <t>1470775206</t>
  </si>
  <si>
    <t>mostní zábradlí</t>
  </si>
  <si>
    <t>5,2*1,1*1,5*2</t>
  </si>
  <si>
    <t>101</t>
  </si>
  <si>
    <t>789421532</t>
  </si>
  <si>
    <t>Žárové stříkání ocelových konstrukcí třídy II ZnAl 100 μm</t>
  </si>
  <si>
    <t>-226558988</t>
  </si>
  <si>
    <t>102</t>
  </si>
  <si>
    <t>565678667</t>
  </si>
  <si>
    <t>103</t>
  </si>
  <si>
    <t>2109172157</t>
  </si>
  <si>
    <t>VRN2</t>
  </si>
  <si>
    <t>Příprava staveniště</t>
  </si>
  <si>
    <t>104</t>
  </si>
  <si>
    <t>024003005</t>
  </si>
  <si>
    <t>Stěhování zvířat-slov ryb</t>
  </si>
  <si>
    <t>-53890358</t>
  </si>
  <si>
    <t>105</t>
  </si>
  <si>
    <t>-1812867279</t>
  </si>
  <si>
    <t>106</t>
  </si>
  <si>
    <t>034503000</t>
  </si>
  <si>
    <t>Informační tabule na staveništi</t>
  </si>
  <si>
    <t>923962133</t>
  </si>
  <si>
    <t>107</t>
  </si>
  <si>
    <t>598348869</t>
  </si>
  <si>
    <t>VRN9</t>
  </si>
  <si>
    <t>Ostatní náklady</t>
  </si>
  <si>
    <t>108</t>
  </si>
  <si>
    <t>0917040R1</t>
  </si>
  <si>
    <t>Hlavní prohlídka mostu</t>
  </si>
  <si>
    <t>Kč</t>
  </si>
  <si>
    <t>-1651184238</t>
  </si>
  <si>
    <t>109</t>
  </si>
  <si>
    <t>0917040R2</t>
  </si>
  <si>
    <t>Mostní list</t>
  </si>
  <si>
    <t>-1357104603</t>
  </si>
  <si>
    <t>03 - SO 202 Provizorní most</t>
  </si>
  <si>
    <t>4219532R1</t>
  </si>
  <si>
    <t>Provizorní most- montáž,pronájem,demontáž vč.podklad.konstrukcí,zemních prací a všech doplňků</t>
  </si>
  <si>
    <t>1747380281</t>
  </si>
  <si>
    <t>SEZNAM FIGUR</t>
  </si>
  <si>
    <t>Výměra</t>
  </si>
  <si>
    <t>Použití figury:</t>
  </si>
  <si>
    <t>v_1</t>
  </si>
  <si>
    <t>z_1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</si>
</sst>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0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32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32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36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37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38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39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40</v>
      </c>
      <c r="E29" s="48"/>
      <c r="F29" s="33" t="s">
        <v>41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42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43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44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45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46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47</v>
      </c>
      <c r="U35" s="55"/>
      <c r="V35" s="55"/>
      <c r="W35" s="55"/>
      <c r="X35" s="57" t="s">
        <v>48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49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50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51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52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51</v>
      </c>
      <c r="AI60" s="43"/>
      <c r="AJ60" s="43"/>
      <c r="AK60" s="43"/>
      <c r="AL60" s="43"/>
      <c r="AM60" s="65" t="s">
        <v>52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53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54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51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52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51</v>
      </c>
      <c r="AI75" s="43"/>
      <c r="AJ75" s="43"/>
      <c r="AK75" s="43"/>
      <c r="AL75" s="43"/>
      <c r="AM75" s="65" t="s">
        <v>52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55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Dybal2502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Oprava mostu a komunikace v Zubří - Čertoryje po živelné pohromě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Zubří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7. 4. 2025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Město Zubří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>Ing.Jaromír Dybal</v>
      </c>
      <c r="AN89" s="72"/>
      <c r="AO89" s="72"/>
      <c r="AP89" s="72"/>
      <c r="AQ89" s="41"/>
      <c r="AR89" s="45"/>
      <c r="AS89" s="82" t="s">
        <v>56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33</v>
      </c>
      <c r="AJ90" s="41"/>
      <c r="AK90" s="41"/>
      <c r="AL90" s="41"/>
      <c r="AM90" s="81" t="str">
        <f>IF(E20="","",E20)</f>
        <v>Fajfrová Irena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57</v>
      </c>
      <c r="D92" s="95"/>
      <c r="E92" s="95"/>
      <c r="F92" s="95"/>
      <c r="G92" s="95"/>
      <c r="H92" s="96"/>
      <c r="I92" s="97" t="s">
        <v>58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59</v>
      </c>
      <c r="AH92" s="95"/>
      <c r="AI92" s="95"/>
      <c r="AJ92" s="95"/>
      <c r="AK92" s="95"/>
      <c r="AL92" s="95"/>
      <c r="AM92" s="95"/>
      <c r="AN92" s="97" t="s">
        <v>60</v>
      </c>
      <c r="AO92" s="95"/>
      <c r="AP92" s="99"/>
      <c r="AQ92" s="100" t="s">
        <v>61</v>
      </c>
      <c r="AR92" s="45"/>
      <c r="AS92" s="101" t="s">
        <v>62</v>
      </c>
      <c r="AT92" s="102" t="s">
        <v>63</v>
      </c>
      <c r="AU92" s="102" t="s">
        <v>64</v>
      </c>
      <c r="AV92" s="102" t="s">
        <v>65</v>
      </c>
      <c r="AW92" s="102" t="s">
        <v>66</v>
      </c>
      <c r="AX92" s="102" t="s">
        <v>67</v>
      </c>
      <c r="AY92" s="102" t="s">
        <v>68</v>
      </c>
      <c r="AZ92" s="102" t="s">
        <v>69</v>
      </c>
      <c r="BA92" s="102" t="s">
        <v>70</v>
      </c>
      <c r="BB92" s="102" t="s">
        <v>71</v>
      </c>
      <c r="BC92" s="102" t="s">
        <v>72</v>
      </c>
      <c r="BD92" s="103" t="s">
        <v>73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74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ROUND(SUM(AG95:AG97),2)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ROUND(SUM(AS95:AS97),2)</f>
        <v>0</v>
      </c>
      <c r="AT94" s="115">
        <f>ROUND(SUM(AV94:AW94),2)</f>
        <v>0</v>
      </c>
      <c r="AU94" s="116">
        <f>ROUND(SUM(AU95:AU97),5)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ROUND(SUM(AZ95:AZ97),2)</f>
        <v>0</v>
      </c>
      <c r="BA94" s="115">
        <f>ROUND(SUM(BA95:BA97),2)</f>
        <v>0</v>
      </c>
      <c r="BB94" s="115">
        <f>ROUND(SUM(BB95:BB97),2)</f>
        <v>0</v>
      </c>
      <c r="BC94" s="115">
        <f>ROUND(SUM(BC95:BC97),2)</f>
        <v>0</v>
      </c>
      <c r="BD94" s="117">
        <f>ROUND(SUM(BD95:BD97),2)</f>
        <v>0</v>
      </c>
      <c r="BE94" s="6"/>
      <c r="BS94" s="118" t="s">
        <v>75</v>
      </c>
      <c r="BT94" s="118" t="s">
        <v>76</v>
      </c>
      <c r="BU94" s="119" t="s">
        <v>77</v>
      </c>
      <c r="BV94" s="118" t="s">
        <v>78</v>
      </c>
      <c r="BW94" s="118" t="s">
        <v>5</v>
      </c>
      <c r="BX94" s="118" t="s">
        <v>79</v>
      </c>
      <c r="CL94" s="118" t="s">
        <v>1</v>
      </c>
    </row>
    <row r="95" s="7" customFormat="1" ht="16.5" customHeight="1">
      <c r="A95" s="120" t="s">
        <v>80</v>
      </c>
      <c r="B95" s="121"/>
      <c r="C95" s="122"/>
      <c r="D95" s="123" t="s">
        <v>81</v>
      </c>
      <c r="E95" s="123"/>
      <c r="F95" s="123"/>
      <c r="G95" s="123"/>
      <c r="H95" s="123"/>
      <c r="I95" s="124"/>
      <c r="J95" s="123" t="s">
        <v>82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'01 - SO 101 Komunikace'!J30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83</v>
      </c>
      <c r="AR95" s="127"/>
      <c r="AS95" s="128">
        <v>0</v>
      </c>
      <c r="AT95" s="129">
        <f>ROUND(SUM(AV95:AW95),2)</f>
        <v>0</v>
      </c>
      <c r="AU95" s="130">
        <f>'01 - SO 101 Komunikace'!P129</f>
        <v>0</v>
      </c>
      <c r="AV95" s="129">
        <f>'01 - SO 101 Komunikace'!J33</f>
        <v>0</v>
      </c>
      <c r="AW95" s="129">
        <f>'01 - SO 101 Komunikace'!J34</f>
        <v>0</v>
      </c>
      <c r="AX95" s="129">
        <f>'01 - SO 101 Komunikace'!J35</f>
        <v>0</v>
      </c>
      <c r="AY95" s="129">
        <f>'01 - SO 101 Komunikace'!J36</f>
        <v>0</v>
      </c>
      <c r="AZ95" s="129">
        <f>'01 - SO 101 Komunikace'!F33</f>
        <v>0</v>
      </c>
      <c r="BA95" s="129">
        <f>'01 - SO 101 Komunikace'!F34</f>
        <v>0</v>
      </c>
      <c r="BB95" s="129">
        <f>'01 - SO 101 Komunikace'!F35</f>
        <v>0</v>
      </c>
      <c r="BC95" s="129">
        <f>'01 - SO 101 Komunikace'!F36</f>
        <v>0</v>
      </c>
      <c r="BD95" s="131">
        <f>'01 - SO 101 Komunikace'!F37</f>
        <v>0</v>
      </c>
      <c r="BE95" s="7"/>
      <c r="BT95" s="132" t="s">
        <v>84</v>
      </c>
      <c r="BV95" s="132" t="s">
        <v>78</v>
      </c>
      <c r="BW95" s="132" t="s">
        <v>85</v>
      </c>
      <c r="BX95" s="132" t="s">
        <v>5</v>
      </c>
      <c r="CL95" s="132" t="s">
        <v>1</v>
      </c>
      <c r="CM95" s="132" t="s">
        <v>86</v>
      </c>
    </row>
    <row r="96" s="7" customFormat="1" ht="16.5" customHeight="1">
      <c r="A96" s="120" t="s">
        <v>80</v>
      </c>
      <c r="B96" s="121"/>
      <c r="C96" s="122"/>
      <c r="D96" s="123" t="s">
        <v>87</v>
      </c>
      <c r="E96" s="123"/>
      <c r="F96" s="123"/>
      <c r="G96" s="123"/>
      <c r="H96" s="123"/>
      <c r="I96" s="124"/>
      <c r="J96" s="123" t="s">
        <v>88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'02 - SO 201 Most'!J30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83</v>
      </c>
      <c r="AR96" s="127"/>
      <c r="AS96" s="128">
        <v>0</v>
      </c>
      <c r="AT96" s="129">
        <f>ROUND(SUM(AV96:AW96),2)</f>
        <v>0</v>
      </c>
      <c r="AU96" s="130">
        <f>'02 - SO 201 Most'!P136</f>
        <v>0</v>
      </c>
      <c r="AV96" s="129">
        <f>'02 - SO 201 Most'!J33</f>
        <v>0</v>
      </c>
      <c r="AW96" s="129">
        <f>'02 - SO 201 Most'!J34</f>
        <v>0</v>
      </c>
      <c r="AX96" s="129">
        <f>'02 - SO 201 Most'!J35</f>
        <v>0</v>
      </c>
      <c r="AY96" s="129">
        <f>'02 - SO 201 Most'!J36</f>
        <v>0</v>
      </c>
      <c r="AZ96" s="129">
        <f>'02 - SO 201 Most'!F33</f>
        <v>0</v>
      </c>
      <c r="BA96" s="129">
        <f>'02 - SO 201 Most'!F34</f>
        <v>0</v>
      </c>
      <c r="BB96" s="129">
        <f>'02 - SO 201 Most'!F35</f>
        <v>0</v>
      </c>
      <c r="BC96" s="129">
        <f>'02 - SO 201 Most'!F36</f>
        <v>0</v>
      </c>
      <c r="BD96" s="131">
        <f>'02 - SO 201 Most'!F37</f>
        <v>0</v>
      </c>
      <c r="BE96" s="7"/>
      <c r="BT96" s="132" t="s">
        <v>84</v>
      </c>
      <c r="BV96" s="132" t="s">
        <v>78</v>
      </c>
      <c r="BW96" s="132" t="s">
        <v>89</v>
      </c>
      <c r="BX96" s="132" t="s">
        <v>5</v>
      </c>
      <c r="CL96" s="132" t="s">
        <v>1</v>
      </c>
      <c r="CM96" s="132" t="s">
        <v>86</v>
      </c>
    </row>
    <row r="97" s="7" customFormat="1" ht="16.5" customHeight="1">
      <c r="A97" s="120" t="s">
        <v>80</v>
      </c>
      <c r="B97" s="121"/>
      <c r="C97" s="122"/>
      <c r="D97" s="123" t="s">
        <v>90</v>
      </c>
      <c r="E97" s="123"/>
      <c r="F97" s="123"/>
      <c r="G97" s="123"/>
      <c r="H97" s="123"/>
      <c r="I97" s="124"/>
      <c r="J97" s="123" t="s">
        <v>91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'03 - SO 202 Provizorní most'!J30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83</v>
      </c>
      <c r="AR97" s="127"/>
      <c r="AS97" s="133">
        <v>0</v>
      </c>
      <c r="AT97" s="134">
        <f>ROUND(SUM(AV97:AW97),2)</f>
        <v>0</v>
      </c>
      <c r="AU97" s="135">
        <f>'03 - SO 202 Provizorní most'!P118</f>
        <v>0</v>
      </c>
      <c r="AV97" s="134">
        <f>'03 - SO 202 Provizorní most'!J33</f>
        <v>0</v>
      </c>
      <c r="AW97" s="134">
        <f>'03 - SO 202 Provizorní most'!J34</f>
        <v>0</v>
      </c>
      <c r="AX97" s="134">
        <f>'03 - SO 202 Provizorní most'!J35</f>
        <v>0</v>
      </c>
      <c r="AY97" s="134">
        <f>'03 - SO 202 Provizorní most'!J36</f>
        <v>0</v>
      </c>
      <c r="AZ97" s="134">
        <f>'03 - SO 202 Provizorní most'!F33</f>
        <v>0</v>
      </c>
      <c r="BA97" s="134">
        <f>'03 - SO 202 Provizorní most'!F34</f>
        <v>0</v>
      </c>
      <c r="BB97" s="134">
        <f>'03 - SO 202 Provizorní most'!F35</f>
        <v>0</v>
      </c>
      <c r="BC97" s="134">
        <f>'03 - SO 202 Provizorní most'!F36</f>
        <v>0</v>
      </c>
      <c r="BD97" s="136">
        <f>'03 - SO 202 Provizorní most'!F37</f>
        <v>0</v>
      </c>
      <c r="BE97" s="7"/>
      <c r="BT97" s="132" t="s">
        <v>84</v>
      </c>
      <c r="BV97" s="132" t="s">
        <v>78</v>
      </c>
      <c r="BW97" s="132" t="s">
        <v>92</v>
      </c>
      <c r="BX97" s="132" t="s">
        <v>5</v>
      </c>
      <c r="CL97" s="132" t="s">
        <v>1</v>
      </c>
      <c r="CM97" s="132" t="s">
        <v>86</v>
      </c>
    </row>
    <row r="98" s="2" customFormat="1" ht="30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5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="2" customFormat="1" ht="6.96" customHeight="1">
      <c r="A99" s="39"/>
      <c r="B99" s="67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45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</sheetData>
  <sheetProtection sheet="1" formatColumns="0" formatRows="0" objects="1" scenarios="1" spinCount="100000" saltValue="p06z5jMRNvr8vOp88flb6FTFWUdq/TWUywyRtWfRbfucqBHv6lJfab7+sr7SUrOU9Egh7QMps8i2r4KZsqod8w==" hashValue="nN7ZDQQS0ZhDSfeBxQVua0qK6Egc6xKC8nea4AaKaMViRj3nA3SWJviWHdkT7PKBorqrbHgBOBOnY83Vv58qPA==" algorithmName="SHA-512" password="CC3D"/>
  <mergeCells count="50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01 - SO 101 Komunikace'!C2" display="/"/>
    <hyperlink ref="A96" location="'02 - SO 201 Most'!C2" display="/"/>
    <hyperlink ref="A97" location="'03 - SO 202 Provizorní most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  <c r="AZ2" s="137" t="s">
        <v>47</v>
      </c>
      <c r="BA2" s="137" t="s">
        <v>1</v>
      </c>
      <c r="BB2" s="137" t="s">
        <v>1</v>
      </c>
      <c r="BC2" s="137" t="s">
        <v>93</v>
      </c>
      <c r="BD2" s="137" t="s">
        <v>86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86</v>
      </c>
      <c r="AZ3" s="137" t="s">
        <v>94</v>
      </c>
      <c r="BA3" s="137" t="s">
        <v>1</v>
      </c>
      <c r="BB3" s="137" t="s">
        <v>1</v>
      </c>
      <c r="BC3" s="137" t="s">
        <v>95</v>
      </c>
      <c r="BD3" s="137" t="s">
        <v>86</v>
      </c>
    </row>
    <row r="4" s="1" customFormat="1" ht="24.96" customHeight="1">
      <c r="B4" s="21"/>
      <c r="D4" s="140" t="s">
        <v>96</v>
      </c>
      <c r="L4" s="21"/>
      <c r="M4" s="141" t="s">
        <v>10</v>
      </c>
      <c r="AT4" s="18" t="s">
        <v>4</v>
      </c>
      <c r="AZ4" s="137" t="s">
        <v>97</v>
      </c>
      <c r="BA4" s="137" t="s">
        <v>1</v>
      </c>
      <c r="BB4" s="137" t="s">
        <v>1</v>
      </c>
      <c r="BC4" s="137" t="s">
        <v>98</v>
      </c>
      <c r="BD4" s="137" t="s">
        <v>86</v>
      </c>
    </row>
    <row r="5" s="1" customFormat="1" ht="6.96" customHeight="1">
      <c r="B5" s="21"/>
      <c r="L5" s="21"/>
      <c r="AZ5" s="137" t="s">
        <v>99</v>
      </c>
      <c r="BA5" s="137" t="s">
        <v>1</v>
      </c>
      <c r="BB5" s="137" t="s">
        <v>1</v>
      </c>
      <c r="BC5" s="137" t="s">
        <v>100</v>
      </c>
      <c r="BD5" s="137" t="s">
        <v>101</v>
      </c>
    </row>
    <row r="6" s="1" customFormat="1" ht="12" customHeight="1">
      <c r="B6" s="21"/>
      <c r="D6" s="142" t="s">
        <v>16</v>
      </c>
      <c r="L6" s="21"/>
      <c r="AZ6" s="137" t="s">
        <v>102</v>
      </c>
      <c r="BA6" s="137" t="s">
        <v>1</v>
      </c>
      <c r="BB6" s="137" t="s">
        <v>1</v>
      </c>
      <c r="BC6" s="137" t="s">
        <v>103</v>
      </c>
      <c r="BD6" s="137" t="s">
        <v>101</v>
      </c>
    </row>
    <row r="7" s="1" customFormat="1" ht="26.25" customHeight="1">
      <c r="B7" s="21"/>
      <c r="E7" s="143" t="str">
        <f>'Rekapitulace stavby'!K6</f>
        <v>Oprava mostu a komunikace v Zubří - Čertoryje po živelné pohromě</v>
      </c>
      <c r="F7" s="142"/>
      <c r="G7" s="142"/>
      <c r="H7" s="142"/>
      <c r="L7" s="21"/>
      <c r="AZ7" s="137" t="s">
        <v>104</v>
      </c>
      <c r="BA7" s="137" t="s">
        <v>1</v>
      </c>
      <c r="BB7" s="137" t="s">
        <v>1</v>
      </c>
      <c r="BC7" s="137" t="s">
        <v>105</v>
      </c>
      <c r="BD7" s="137" t="s">
        <v>86</v>
      </c>
    </row>
    <row r="8" s="2" customFormat="1" ht="12" customHeight="1">
      <c r="A8" s="39"/>
      <c r="B8" s="45"/>
      <c r="C8" s="39"/>
      <c r="D8" s="142" t="s">
        <v>106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4" t="s">
        <v>107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7. 4. 2025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">
        <v>26</v>
      </c>
      <c r="F15" s="39"/>
      <c r="G15" s="39"/>
      <c r="H15" s="39"/>
      <c r="I15" s="142" t="s">
        <v>27</v>
      </c>
      <c r="J15" s="145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2" t="s">
        <v>28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30</v>
      </c>
      <c r="E20" s="39"/>
      <c r="F20" s="39"/>
      <c r="G20" s="39"/>
      <c r="H20" s="39"/>
      <c r="I20" s="142" t="s">
        <v>25</v>
      </c>
      <c r="J20" s="145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31</v>
      </c>
      <c r="F21" s="39"/>
      <c r="G21" s="39"/>
      <c r="H21" s="39"/>
      <c r="I21" s="142" t="s">
        <v>27</v>
      </c>
      <c r="J21" s="145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33</v>
      </c>
      <c r="E23" s="39"/>
      <c r="F23" s="39"/>
      <c r="G23" s="39"/>
      <c r="H23" s="39"/>
      <c r="I23" s="142" t="s">
        <v>25</v>
      </c>
      <c r="J23" s="145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">
        <v>34</v>
      </c>
      <c r="F24" s="39"/>
      <c r="G24" s="39"/>
      <c r="H24" s="39"/>
      <c r="I24" s="142" t="s">
        <v>27</v>
      </c>
      <c r="J24" s="145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36</v>
      </c>
      <c r="E30" s="39"/>
      <c r="F30" s="39"/>
      <c r="G30" s="39"/>
      <c r="H30" s="39"/>
      <c r="I30" s="39"/>
      <c r="J30" s="153">
        <f>ROUND(J129,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38</v>
      </c>
      <c r="G32" s="39"/>
      <c r="H32" s="39"/>
      <c r="I32" s="154" t="s">
        <v>37</v>
      </c>
      <c r="J32" s="154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40</v>
      </c>
      <c r="E33" s="142" t="s">
        <v>41</v>
      </c>
      <c r="F33" s="156">
        <f>ROUND((SUM(BE129:BE211)),  2)</f>
        <v>0</v>
      </c>
      <c r="G33" s="39"/>
      <c r="H33" s="39"/>
      <c r="I33" s="157">
        <v>0.20999999999999999</v>
      </c>
      <c r="J33" s="156">
        <f>ROUND(((SUM(BE129:BE211))*I33),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42</v>
      </c>
      <c r="F34" s="156">
        <f>ROUND((SUM(BF129:BF211)),  2)</f>
        <v>0</v>
      </c>
      <c r="G34" s="39"/>
      <c r="H34" s="39"/>
      <c r="I34" s="157">
        <v>0.12</v>
      </c>
      <c r="J34" s="156">
        <f>ROUND(((SUM(BF129:BF211))*I34),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43</v>
      </c>
      <c r="F35" s="156">
        <f>ROUND((SUM(BG129:BG211)),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44</v>
      </c>
      <c r="F36" s="156">
        <f>ROUND((SUM(BH129:BH211)),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45</v>
      </c>
      <c r="F37" s="156">
        <f>ROUND((SUM(BI129:BI211)),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46</v>
      </c>
      <c r="E39" s="160"/>
      <c r="F39" s="160"/>
      <c r="G39" s="161" t="s">
        <v>47</v>
      </c>
      <c r="H39" s="162" t="s">
        <v>48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49</v>
      </c>
      <c r="E50" s="166"/>
      <c r="F50" s="166"/>
      <c r="G50" s="165" t="s">
        <v>50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51</v>
      </c>
      <c r="E61" s="168"/>
      <c r="F61" s="169" t="s">
        <v>52</v>
      </c>
      <c r="G61" s="167" t="s">
        <v>51</v>
      </c>
      <c r="H61" s="168"/>
      <c r="I61" s="168"/>
      <c r="J61" s="170" t="s">
        <v>52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53</v>
      </c>
      <c r="E65" s="171"/>
      <c r="F65" s="171"/>
      <c r="G65" s="165" t="s">
        <v>54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51</v>
      </c>
      <c r="E76" s="168"/>
      <c r="F76" s="169" t="s">
        <v>52</v>
      </c>
      <c r="G76" s="167" t="s">
        <v>51</v>
      </c>
      <c r="H76" s="168"/>
      <c r="I76" s="168"/>
      <c r="J76" s="170" t="s">
        <v>52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108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6" t="str">
        <f>E7</f>
        <v>Oprava mostu a komunikace v Zubří - Čertoryje po živelné pohromě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106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01 - SO 101 Komunikace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Zubří</v>
      </c>
      <c r="G89" s="41"/>
      <c r="H89" s="41"/>
      <c r="I89" s="33" t="s">
        <v>22</v>
      </c>
      <c r="J89" s="80" t="str">
        <f>IF(J12="","",J12)</f>
        <v>7. 4. 2025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Město Zubří</v>
      </c>
      <c r="G91" s="41"/>
      <c r="H91" s="41"/>
      <c r="I91" s="33" t="s">
        <v>30</v>
      </c>
      <c r="J91" s="37" t="str">
        <f>E21</f>
        <v>Ing.Jaromír Dybal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Fajfrová Irena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109</v>
      </c>
      <c r="D94" s="178"/>
      <c r="E94" s="178"/>
      <c r="F94" s="178"/>
      <c r="G94" s="178"/>
      <c r="H94" s="178"/>
      <c r="I94" s="178"/>
      <c r="J94" s="179" t="s">
        <v>110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111</v>
      </c>
      <c r="D96" s="41"/>
      <c r="E96" s="41"/>
      <c r="F96" s="41"/>
      <c r="G96" s="41"/>
      <c r="H96" s="41"/>
      <c r="I96" s="41"/>
      <c r="J96" s="111">
        <f>J129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112</v>
      </c>
    </row>
    <row r="97" s="9" customFormat="1" ht="24.96" customHeight="1">
      <c r="A97" s="9"/>
      <c r="B97" s="181"/>
      <c r="C97" s="182"/>
      <c r="D97" s="183" t="s">
        <v>113</v>
      </c>
      <c r="E97" s="184"/>
      <c r="F97" s="184"/>
      <c r="G97" s="184"/>
      <c r="H97" s="184"/>
      <c r="I97" s="184"/>
      <c r="J97" s="185">
        <f>J130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114</v>
      </c>
      <c r="E98" s="190"/>
      <c r="F98" s="190"/>
      <c r="G98" s="190"/>
      <c r="H98" s="190"/>
      <c r="I98" s="190"/>
      <c r="J98" s="191">
        <f>J131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7"/>
      <c r="C99" s="188"/>
      <c r="D99" s="189" t="s">
        <v>115</v>
      </c>
      <c r="E99" s="190"/>
      <c r="F99" s="190"/>
      <c r="G99" s="190"/>
      <c r="H99" s="190"/>
      <c r="I99" s="190"/>
      <c r="J99" s="191">
        <f>J164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7"/>
      <c r="C100" s="188"/>
      <c r="D100" s="189" t="s">
        <v>116</v>
      </c>
      <c r="E100" s="190"/>
      <c r="F100" s="190"/>
      <c r="G100" s="190"/>
      <c r="H100" s="190"/>
      <c r="I100" s="190"/>
      <c r="J100" s="191">
        <f>J171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7"/>
      <c r="C101" s="188"/>
      <c r="D101" s="189" t="s">
        <v>117</v>
      </c>
      <c r="E101" s="190"/>
      <c r="F101" s="190"/>
      <c r="G101" s="190"/>
      <c r="H101" s="190"/>
      <c r="I101" s="190"/>
      <c r="J101" s="191">
        <f>J175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7"/>
      <c r="C102" s="188"/>
      <c r="D102" s="189" t="s">
        <v>118</v>
      </c>
      <c r="E102" s="190"/>
      <c r="F102" s="190"/>
      <c r="G102" s="190"/>
      <c r="H102" s="190"/>
      <c r="I102" s="190"/>
      <c r="J102" s="191">
        <f>J179</f>
        <v>0</v>
      </c>
      <c r="K102" s="188"/>
      <c r="L102" s="19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7"/>
      <c r="C103" s="188"/>
      <c r="D103" s="189" t="s">
        <v>119</v>
      </c>
      <c r="E103" s="190"/>
      <c r="F103" s="190"/>
      <c r="G103" s="190"/>
      <c r="H103" s="190"/>
      <c r="I103" s="190"/>
      <c r="J103" s="191">
        <f>J190</f>
        <v>0</v>
      </c>
      <c r="K103" s="188"/>
      <c r="L103" s="19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7"/>
      <c r="C104" s="188"/>
      <c r="D104" s="189" t="s">
        <v>120</v>
      </c>
      <c r="E104" s="190"/>
      <c r="F104" s="190"/>
      <c r="G104" s="190"/>
      <c r="H104" s="190"/>
      <c r="I104" s="190"/>
      <c r="J104" s="191">
        <f>J195</f>
        <v>0</v>
      </c>
      <c r="K104" s="188"/>
      <c r="L104" s="19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7"/>
      <c r="C105" s="188"/>
      <c r="D105" s="189" t="s">
        <v>121</v>
      </c>
      <c r="E105" s="190"/>
      <c r="F105" s="190"/>
      <c r="G105" s="190"/>
      <c r="H105" s="190"/>
      <c r="I105" s="190"/>
      <c r="J105" s="191">
        <f>J202</f>
        <v>0</v>
      </c>
      <c r="K105" s="188"/>
      <c r="L105" s="19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81"/>
      <c r="C106" s="182"/>
      <c r="D106" s="183" t="s">
        <v>122</v>
      </c>
      <c r="E106" s="184"/>
      <c r="F106" s="184"/>
      <c r="G106" s="184"/>
      <c r="H106" s="184"/>
      <c r="I106" s="184"/>
      <c r="J106" s="185">
        <f>J204</f>
        <v>0</v>
      </c>
      <c r="K106" s="182"/>
      <c r="L106" s="186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7"/>
      <c r="C107" s="188"/>
      <c r="D107" s="189" t="s">
        <v>123</v>
      </c>
      <c r="E107" s="190"/>
      <c r="F107" s="190"/>
      <c r="G107" s="190"/>
      <c r="H107" s="190"/>
      <c r="I107" s="190"/>
      <c r="J107" s="191">
        <f>J205</f>
        <v>0</v>
      </c>
      <c r="K107" s="188"/>
      <c r="L107" s="19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7"/>
      <c r="C108" s="188"/>
      <c r="D108" s="189" t="s">
        <v>124</v>
      </c>
      <c r="E108" s="190"/>
      <c r="F108" s="190"/>
      <c r="G108" s="190"/>
      <c r="H108" s="190"/>
      <c r="I108" s="190"/>
      <c r="J108" s="191">
        <f>J208</f>
        <v>0</v>
      </c>
      <c r="K108" s="188"/>
      <c r="L108" s="19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7"/>
      <c r="C109" s="188"/>
      <c r="D109" s="189" t="s">
        <v>125</v>
      </c>
      <c r="E109" s="190"/>
      <c r="F109" s="190"/>
      <c r="G109" s="190"/>
      <c r="H109" s="190"/>
      <c r="I109" s="190"/>
      <c r="J109" s="191">
        <f>J210</f>
        <v>0</v>
      </c>
      <c r="K109" s="188"/>
      <c r="L109" s="192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5" s="2" customFormat="1" ht="6.96" customHeight="1">
      <c r="A115" s="39"/>
      <c r="B115" s="69"/>
      <c r="C115" s="70"/>
      <c r="D115" s="70"/>
      <c r="E115" s="70"/>
      <c r="F115" s="70"/>
      <c r="G115" s="70"/>
      <c r="H115" s="70"/>
      <c r="I115" s="70"/>
      <c r="J115" s="70"/>
      <c r="K115" s="70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24.96" customHeight="1">
      <c r="A116" s="39"/>
      <c r="B116" s="40"/>
      <c r="C116" s="24" t="s">
        <v>126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16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26.25" customHeight="1">
      <c r="A119" s="39"/>
      <c r="B119" s="40"/>
      <c r="C119" s="41"/>
      <c r="D119" s="41"/>
      <c r="E119" s="176" t="str">
        <f>E7</f>
        <v>Oprava mostu a komunikace v Zubří - Čertoryje po živelné pohromě</v>
      </c>
      <c r="F119" s="33"/>
      <c r="G119" s="33"/>
      <c r="H119" s="33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106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5" customHeight="1">
      <c r="A121" s="39"/>
      <c r="B121" s="40"/>
      <c r="C121" s="41"/>
      <c r="D121" s="41"/>
      <c r="E121" s="77" t="str">
        <f>E9</f>
        <v>01 - SO 101 Komunikace</v>
      </c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20</v>
      </c>
      <c r="D123" s="41"/>
      <c r="E123" s="41"/>
      <c r="F123" s="28" t="str">
        <f>F12</f>
        <v>Zubří</v>
      </c>
      <c r="G123" s="41"/>
      <c r="H123" s="41"/>
      <c r="I123" s="33" t="s">
        <v>22</v>
      </c>
      <c r="J123" s="80" t="str">
        <f>IF(J12="","",J12)</f>
        <v>7. 4. 2025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24</v>
      </c>
      <c r="D125" s="41"/>
      <c r="E125" s="41"/>
      <c r="F125" s="28" t="str">
        <f>E15</f>
        <v>Město Zubří</v>
      </c>
      <c r="G125" s="41"/>
      <c r="H125" s="41"/>
      <c r="I125" s="33" t="s">
        <v>30</v>
      </c>
      <c r="J125" s="37" t="str">
        <f>E21</f>
        <v>Ing.Jaromír Dybal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3" t="s">
        <v>28</v>
      </c>
      <c r="D126" s="41"/>
      <c r="E126" s="41"/>
      <c r="F126" s="28" t="str">
        <f>IF(E18="","",E18)</f>
        <v>Vyplň údaj</v>
      </c>
      <c r="G126" s="41"/>
      <c r="H126" s="41"/>
      <c r="I126" s="33" t="s">
        <v>33</v>
      </c>
      <c r="J126" s="37" t="str">
        <f>E24</f>
        <v>Fajfrová Irena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0.32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11" customFormat="1" ht="29.28" customHeight="1">
      <c r="A128" s="193"/>
      <c r="B128" s="194"/>
      <c r="C128" s="195" t="s">
        <v>127</v>
      </c>
      <c r="D128" s="196" t="s">
        <v>61</v>
      </c>
      <c r="E128" s="196" t="s">
        <v>57</v>
      </c>
      <c r="F128" s="196" t="s">
        <v>58</v>
      </c>
      <c r="G128" s="196" t="s">
        <v>128</v>
      </c>
      <c r="H128" s="196" t="s">
        <v>129</v>
      </c>
      <c r="I128" s="196" t="s">
        <v>130</v>
      </c>
      <c r="J128" s="196" t="s">
        <v>110</v>
      </c>
      <c r="K128" s="197" t="s">
        <v>131</v>
      </c>
      <c r="L128" s="198"/>
      <c r="M128" s="101" t="s">
        <v>1</v>
      </c>
      <c r="N128" s="102" t="s">
        <v>40</v>
      </c>
      <c r="O128" s="102" t="s">
        <v>132</v>
      </c>
      <c r="P128" s="102" t="s">
        <v>133</v>
      </c>
      <c r="Q128" s="102" t="s">
        <v>134</v>
      </c>
      <c r="R128" s="102" t="s">
        <v>135</v>
      </c>
      <c r="S128" s="102" t="s">
        <v>136</v>
      </c>
      <c r="T128" s="103" t="s">
        <v>137</v>
      </c>
      <c r="U128" s="193"/>
      <c r="V128" s="193"/>
      <c r="W128" s="193"/>
      <c r="X128" s="193"/>
      <c r="Y128" s="193"/>
      <c r="Z128" s="193"/>
      <c r="AA128" s="193"/>
      <c r="AB128" s="193"/>
      <c r="AC128" s="193"/>
      <c r="AD128" s="193"/>
      <c r="AE128" s="193"/>
    </row>
    <row r="129" s="2" customFormat="1" ht="22.8" customHeight="1">
      <c r="A129" s="39"/>
      <c r="B129" s="40"/>
      <c r="C129" s="108" t="s">
        <v>138</v>
      </c>
      <c r="D129" s="41"/>
      <c r="E129" s="41"/>
      <c r="F129" s="41"/>
      <c r="G129" s="41"/>
      <c r="H129" s="41"/>
      <c r="I129" s="41"/>
      <c r="J129" s="199">
        <f>BK129</f>
        <v>0</v>
      </c>
      <c r="K129" s="41"/>
      <c r="L129" s="45"/>
      <c r="M129" s="104"/>
      <c r="N129" s="200"/>
      <c r="O129" s="105"/>
      <c r="P129" s="201">
        <f>P130+P204</f>
        <v>0</v>
      </c>
      <c r="Q129" s="105"/>
      <c r="R129" s="201">
        <f>R130+R204</f>
        <v>359.01704799999999</v>
      </c>
      <c r="S129" s="105"/>
      <c r="T129" s="202">
        <f>T130+T204</f>
        <v>293.73629999999997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75</v>
      </c>
      <c r="AU129" s="18" t="s">
        <v>112</v>
      </c>
      <c r="BK129" s="203">
        <f>BK130+BK204</f>
        <v>0</v>
      </c>
    </row>
    <row r="130" s="12" customFormat="1" ht="25.92" customHeight="1">
      <c r="A130" s="12"/>
      <c r="B130" s="204"/>
      <c r="C130" s="205"/>
      <c r="D130" s="206" t="s">
        <v>75</v>
      </c>
      <c r="E130" s="207" t="s">
        <v>139</v>
      </c>
      <c r="F130" s="207" t="s">
        <v>140</v>
      </c>
      <c r="G130" s="205"/>
      <c r="H130" s="205"/>
      <c r="I130" s="208"/>
      <c r="J130" s="209">
        <f>BK130</f>
        <v>0</v>
      </c>
      <c r="K130" s="205"/>
      <c r="L130" s="210"/>
      <c r="M130" s="211"/>
      <c r="N130" s="212"/>
      <c r="O130" s="212"/>
      <c r="P130" s="213">
        <f>P131+P164+P171+P175+P179+P190+P195+P202</f>
        <v>0</v>
      </c>
      <c r="Q130" s="212"/>
      <c r="R130" s="213">
        <f>R131+R164+R171+R175+R179+R190+R195+R202</f>
        <v>359.01704799999999</v>
      </c>
      <c r="S130" s="212"/>
      <c r="T130" s="214">
        <f>T131+T164+T171+T175+T179+T190+T195+T202</f>
        <v>293.73629999999997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5" t="s">
        <v>84</v>
      </c>
      <c r="AT130" s="216" t="s">
        <v>75</v>
      </c>
      <c r="AU130" s="216" t="s">
        <v>76</v>
      </c>
      <c r="AY130" s="215" t="s">
        <v>141</v>
      </c>
      <c r="BK130" s="217">
        <f>BK131+BK164+BK171+BK175+BK179+BK190+BK195+BK202</f>
        <v>0</v>
      </c>
    </row>
    <row r="131" s="12" customFormat="1" ht="22.8" customHeight="1">
      <c r="A131" s="12"/>
      <c r="B131" s="204"/>
      <c r="C131" s="205"/>
      <c r="D131" s="206" t="s">
        <v>75</v>
      </c>
      <c r="E131" s="218" t="s">
        <v>84</v>
      </c>
      <c r="F131" s="218" t="s">
        <v>142</v>
      </c>
      <c r="G131" s="205"/>
      <c r="H131" s="205"/>
      <c r="I131" s="208"/>
      <c r="J131" s="219">
        <f>BK131</f>
        <v>0</v>
      </c>
      <c r="K131" s="205"/>
      <c r="L131" s="210"/>
      <c r="M131" s="211"/>
      <c r="N131" s="212"/>
      <c r="O131" s="212"/>
      <c r="P131" s="213">
        <f>SUM(P132:P163)</f>
        <v>0</v>
      </c>
      <c r="Q131" s="212"/>
      <c r="R131" s="213">
        <f>SUM(R132:R163)</f>
        <v>0.0016850000000000001</v>
      </c>
      <c r="S131" s="212"/>
      <c r="T131" s="214">
        <f>SUM(T132:T163)</f>
        <v>223.06649999999999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5" t="s">
        <v>84</v>
      </c>
      <c r="AT131" s="216" t="s">
        <v>75</v>
      </c>
      <c r="AU131" s="216" t="s">
        <v>84</v>
      </c>
      <c r="AY131" s="215" t="s">
        <v>141</v>
      </c>
      <c r="BK131" s="217">
        <f>SUM(BK132:BK163)</f>
        <v>0</v>
      </c>
    </row>
    <row r="132" s="2" customFormat="1" ht="24.15" customHeight="1">
      <c r="A132" s="39"/>
      <c r="B132" s="40"/>
      <c r="C132" s="220" t="s">
        <v>84</v>
      </c>
      <c r="D132" s="220" t="s">
        <v>143</v>
      </c>
      <c r="E132" s="221" t="s">
        <v>144</v>
      </c>
      <c r="F132" s="222" t="s">
        <v>145</v>
      </c>
      <c r="G132" s="223" t="s">
        <v>146</v>
      </c>
      <c r="H132" s="224">
        <v>264.30000000000001</v>
      </c>
      <c r="I132" s="225"/>
      <c r="J132" s="226">
        <f>ROUND(I132*H132,2)</f>
        <v>0</v>
      </c>
      <c r="K132" s="222" t="s">
        <v>147</v>
      </c>
      <c r="L132" s="45"/>
      <c r="M132" s="227" t="s">
        <v>1</v>
      </c>
      <c r="N132" s="228" t="s">
        <v>41</v>
      </c>
      <c r="O132" s="92"/>
      <c r="P132" s="229">
        <f>O132*H132</f>
        <v>0</v>
      </c>
      <c r="Q132" s="229">
        <v>0</v>
      </c>
      <c r="R132" s="229">
        <f>Q132*H132</f>
        <v>0</v>
      </c>
      <c r="S132" s="229">
        <v>0.57999999999999996</v>
      </c>
      <c r="T132" s="230">
        <f>S132*H132</f>
        <v>153.29399999999998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1" t="s">
        <v>100</v>
      </c>
      <c r="AT132" s="231" t="s">
        <v>143</v>
      </c>
      <c r="AU132" s="231" t="s">
        <v>86</v>
      </c>
      <c r="AY132" s="18" t="s">
        <v>141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8" t="s">
        <v>84</v>
      </c>
      <c r="BK132" s="232">
        <f>ROUND(I132*H132,2)</f>
        <v>0</v>
      </c>
      <c r="BL132" s="18" t="s">
        <v>100</v>
      </c>
      <c r="BM132" s="231" t="s">
        <v>148</v>
      </c>
    </row>
    <row r="133" s="2" customFormat="1" ht="24.15" customHeight="1">
      <c r="A133" s="39"/>
      <c r="B133" s="40"/>
      <c r="C133" s="220" t="s">
        <v>86</v>
      </c>
      <c r="D133" s="220" t="s">
        <v>143</v>
      </c>
      <c r="E133" s="221" t="s">
        <v>149</v>
      </c>
      <c r="F133" s="222" t="s">
        <v>150</v>
      </c>
      <c r="G133" s="223" t="s">
        <v>146</v>
      </c>
      <c r="H133" s="224">
        <v>264.30000000000001</v>
      </c>
      <c r="I133" s="225"/>
      <c r="J133" s="226">
        <f>ROUND(I133*H133,2)</f>
        <v>0</v>
      </c>
      <c r="K133" s="222" t="s">
        <v>147</v>
      </c>
      <c r="L133" s="45"/>
      <c r="M133" s="227" t="s">
        <v>1</v>
      </c>
      <c r="N133" s="228" t="s">
        <v>41</v>
      </c>
      <c r="O133" s="92"/>
      <c r="P133" s="229">
        <f>O133*H133</f>
        <v>0</v>
      </c>
      <c r="Q133" s="229">
        <v>0</v>
      </c>
      <c r="R133" s="229">
        <f>Q133*H133</f>
        <v>0</v>
      </c>
      <c r="S133" s="229">
        <v>0.22</v>
      </c>
      <c r="T133" s="230">
        <f>S133*H133</f>
        <v>58.146000000000001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1" t="s">
        <v>100</v>
      </c>
      <c r="AT133" s="231" t="s">
        <v>143</v>
      </c>
      <c r="AU133" s="231" t="s">
        <v>86</v>
      </c>
      <c r="AY133" s="18" t="s">
        <v>141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84</v>
      </c>
      <c r="BK133" s="232">
        <f>ROUND(I133*H133,2)</f>
        <v>0</v>
      </c>
      <c r="BL133" s="18" t="s">
        <v>100</v>
      </c>
      <c r="BM133" s="231" t="s">
        <v>151</v>
      </c>
    </row>
    <row r="134" s="2" customFormat="1" ht="24.15" customHeight="1">
      <c r="A134" s="39"/>
      <c r="B134" s="40"/>
      <c r="C134" s="220" t="s">
        <v>101</v>
      </c>
      <c r="D134" s="220" t="s">
        <v>143</v>
      </c>
      <c r="E134" s="221" t="s">
        <v>152</v>
      </c>
      <c r="F134" s="222" t="s">
        <v>153</v>
      </c>
      <c r="G134" s="223" t="s">
        <v>146</v>
      </c>
      <c r="H134" s="224">
        <v>168.5</v>
      </c>
      <c r="I134" s="225"/>
      <c r="J134" s="226">
        <f>ROUND(I134*H134,2)</f>
        <v>0</v>
      </c>
      <c r="K134" s="222" t="s">
        <v>147</v>
      </c>
      <c r="L134" s="45"/>
      <c r="M134" s="227" t="s">
        <v>1</v>
      </c>
      <c r="N134" s="228" t="s">
        <v>41</v>
      </c>
      <c r="O134" s="92"/>
      <c r="P134" s="229">
        <f>O134*H134</f>
        <v>0</v>
      </c>
      <c r="Q134" s="229">
        <v>1.0000000000000001E-05</v>
      </c>
      <c r="R134" s="229">
        <f>Q134*H134</f>
        <v>0.0016850000000000001</v>
      </c>
      <c r="S134" s="229">
        <v>0.069000000000000006</v>
      </c>
      <c r="T134" s="230">
        <f>S134*H134</f>
        <v>11.626500000000002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1" t="s">
        <v>100</v>
      </c>
      <c r="AT134" s="231" t="s">
        <v>143</v>
      </c>
      <c r="AU134" s="231" t="s">
        <v>86</v>
      </c>
      <c r="AY134" s="18" t="s">
        <v>141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8" t="s">
        <v>84</v>
      </c>
      <c r="BK134" s="232">
        <f>ROUND(I134*H134,2)</f>
        <v>0</v>
      </c>
      <c r="BL134" s="18" t="s">
        <v>100</v>
      </c>
      <c r="BM134" s="231" t="s">
        <v>154</v>
      </c>
    </row>
    <row r="135" s="2" customFormat="1" ht="37.8" customHeight="1">
      <c r="A135" s="39"/>
      <c r="B135" s="40"/>
      <c r="C135" s="220" t="s">
        <v>100</v>
      </c>
      <c r="D135" s="220" t="s">
        <v>143</v>
      </c>
      <c r="E135" s="221" t="s">
        <v>155</v>
      </c>
      <c r="F135" s="222" t="s">
        <v>156</v>
      </c>
      <c r="G135" s="223" t="s">
        <v>157</v>
      </c>
      <c r="H135" s="224">
        <v>12.5</v>
      </c>
      <c r="I135" s="225"/>
      <c r="J135" s="226">
        <f>ROUND(I135*H135,2)</f>
        <v>0</v>
      </c>
      <c r="K135" s="222" t="s">
        <v>147</v>
      </c>
      <c r="L135" s="45"/>
      <c r="M135" s="227" t="s">
        <v>1</v>
      </c>
      <c r="N135" s="228" t="s">
        <v>41</v>
      </c>
      <c r="O135" s="92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1" t="s">
        <v>100</v>
      </c>
      <c r="AT135" s="231" t="s">
        <v>143</v>
      </c>
      <c r="AU135" s="231" t="s">
        <v>86</v>
      </c>
      <c r="AY135" s="18" t="s">
        <v>141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8" t="s">
        <v>84</v>
      </c>
      <c r="BK135" s="232">
        <f>ROUND(I135*H135,2)</f>
        <v>0</v>
      </c>
      <c r="BL135" s="18" t="s">
        <v>100</v>
      </c>
      <c r="BM135" s="231" t="s">
        <v>158</v>
      </c>
    </row>
    <row r="136" s="13" customFormat="1">
      <c r="A136" s="13"/>
      <c r="B136" s="233"/>
      <c r="C136" s="234"/>
      <c r="D136" s="235" t="s">
        <v>159</v>
      </c>
      <c r="E136" s="236" t="s">
        <v>47</v>
      </c>
      <c r="F136" s="237" t="s">
        <v>160</v>
      </c>
      <c r="G136" s="234"/>
      <c r="H136" s="238">
        <v>12.5</v>
      </c>
      <c r="I136" s="239"/>
      <c r="J136" s="234"/>
      <c r="K136" s="234"/>
      <c r="L136" s="240"/>
      <c r="M136" s="241"/>
      <c r="N136" s="242"/>
      <c r="O136" s="242"/>
      <c r="P136" s="242"/>
      <c r="Q136" s="242"/>
      <c r="R136" s="242"/>
      <c r="S136" s="242"/>
      <c r="T136" s="24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4" t="s">
        <v>159</v>
      </c>
      <c r="AU136" s="244" t="s">
        <v>86</v>
      </c>
      <c r="AV136" s="13" t="s">
        <v>86</v>
      </c>
      <c r="AW136" s="13" t="s">
        <v>32</v>
      </c>
      <c r="AX136" s="13" t="s">
        <v>84</v>
      </c>
      <c r="AY136" s="244" t="s">
        <v>141</v>
      </c>
    </row>
    <row r="137" s="2" customFormat="1" ht="33" customHeight="1">
      <c r="A137" s="39"/>
      <c r="B137" s="40"/>
      <c r="C137" s="220" t="s">
        <v>161</v>
      </c>
      <c r="D137" s="220" t="s">
        <v>143</v>
      </c>
      <c r="E137" s="221" t="s">
        <v>162</v>
      </c>
      <c r="F137" s="222" t="s">
        <v>163</v>
      </c>
      <c r="G137" s="223" t="s">
        <v>157</v>
      </c>
      <c r="H137" s="224">
        <v>21.059999999999999</v>
      </c>
      <c r="I137" s="225"/>
      <c r="J137" s="226">
        <f>ROUND(I137*H137,2)</f>
        <v>0</v>
      </c>
      <c r="K137" s="222" t="s">
        <v>147</v>
      </c>
      <c r="L137" s="45"/>
      <c r="M137" s="227" t="s">
        <v>1</v>
      </c>
      <c r="N137" s="228" t="s">
        <v>41</v>
      </c>
      <c r="O137" s="92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1" t="s">
        <v>100</v>
      </c>
      <c r="AT137" s="231" t="s">
        <v>143</v>
      </c>
      <c r="AU137" s="231" t="s">
        <v>86</v>
      </c>
      <c r="AY137" s="18" t="s">
        <v>141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8" t="s">
        <v>84</v>
      </c>
      <c r="BK137" s="232">
        <f>ROUND(I137*H137,2)</f>
        <v>0</v>
      </c>
      <c r="BL137" s="18" t="s">
        <v>100</v>
      </c>
      <c r="BM137" s="231" t="s">
        <v>164</v>
      </c>
    </row>
    <row r="138" s="14" customFormat="1">
      <c r="A138" s="14"/>
      <c r="B138" s="245"/>
      <c r="C138" s="246"/>
      <c r="D138" s="235" t="s">
        <v>159</v>
      </c>
      <c r="E138" s="247" t="s">
        <v>1</v>
      </c>
      <c r="F138" s="248" t="s">
        <v>165</v>
      </c>
      <c r="G138" s="246"/>
      <c r="H138" s="247" t="s">
        <v>1</v>
      </c>
      <c r="I138" s="249"/>
      <c r="J138" s="246"/>
      <c r="K138" s="246"/>
      <c r="L138" s="250"/>
      <c r="M138" s="251"/>
      <c r="N138" s="252"/>
      <c r="O138" s="252"/>
      <c r="P138" s="252"/>
      <c r="Q138" s="252"/>
      <c r="R138" s="252"/>
      <c r="S138" s="252"/>
      <c r="T138" s="25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4" t="s">
        <v>159</v>
      </c>
      <c r="AU138" s="254" t="s">
        <v>86</v>
      </c>
      <c r="AV138" s="14" t="s">
        <v>84</v>
      </c>
      <c r="AW138" s="14" t="s">
        <v>32</v>
      </c>
      <c r="AX138" s="14" t="s">
        <v>76</v>
      </c>
      <c r="AY138" s="254" t="s">
        <v>141</v>
      </c>
    </row>
    <row r="139" s="13" customFormat="1">
      <c r="A139" s="13"/>
      <c r="B139" s="233"/>
      <c r="C139" s="234"/>
      <c r="D139" s="235" t="s">
        <v>159</v>
      </c>
      <c r="E139" s="236" t="s">
        <v>104</v>
      </c>
      <c r="F139" s="237" t="s">
        <v>166</v>
      </c>
      <c r="G139" s="234"/>
      <c r="H139" s="238">
        <v>21.059999999999999</v>
      </c>
      <c r="I139" s="239"/>
      <c r="J139" s="234"/>
      <c r="K139" s="234"/>
      <c r="L139" s="240"/>
      <c r="M139" s="241"/>
      <c r="N139" s="242"/>
      <c r="O139" s="242"/>
      <c r="P139" s="242"/>
      <c r="Q139" s="242"/>
      <c r="R139" s="242"/>
      <c r="S139" s="242"/>
      <c r="T139" s="24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4" t="s">
        <v>159</v>
      </c>
      <c r="AU139" s="244" t="s">
        <v>86</v>
      </c>
      <c r="AV139" s="13" t="s">
        <v>86</v>
      </c>
      <c r="AW139" s="13" t="s">
        <v>32</v>
      </c>
      <c r="AX139" s="13" t="s">
        <v>84</v>
      </c>
      <c r="AY139" s="244" t="s">
        <v>141</v>
      </c>
    </row>
    <row r="140" s="2" customFormat="1" ht="37.8" customHeight="1">
      <c r="A140" s="39"/>
      <c r="B140" s="40"/>
      <c r="C140" s="220" t="s">
        <v>167</v>
      </c>
      <c r="D140" s="220" t="s">
        <v>143</v>
      </c>
      <c r="E140" s="221" t="s">
        <v>168</v>
      </c>
      <c r="F140" s="222" t="s">
        <v>169</v>
      </c>
      <c r="G140" s="223" t="s">
        <v>157</v>
      </c>
      <c r="H140" s="224">
        <v>15.6</v>
      </c>
      <c r="I140" s="225"/>
      <c r="J140" s="226">
        <f>ROUND(I140*H140,2)</f>
        <v>0</v>
      </c>
      <c r="K140" s="222" t="s">
        <v>147</v>
      </c>
      <c r="L140" s="45"/>
      <c r="M140" s="227" t="s">
        <v>1</v>
      </c>
      <c r="N140" s="228" t="s">
        <v>41</v>
      </c>
      <c r="O140" s="92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1" t="s">
        <v>100</v>
      </c>
      <c r="AT140" s="231" t="s">
        <v>143</v>
      </c>
      <c r="AU140" s="231" t="s">
        <v>86</v>
      </c>
      <c r="AY140" s="18" t="s">
        <v>141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8" t="s">
        <v>84</v>
      </c>
      <c r="BK140" s="232">
        <f>ROUND(I140*H140,2)</f>
        <v>0</v>
      </c>
      <c r="BL140" s="18" t="s">
        <v>100</v>
      </c>
      <c r="BM140" s="231" t="s">
        <v>170</v>
      </c>
    </row>
    <row r="141" s="14" customFormat="1">
      <c r="A141" s="14"/>
      <c r="B141" s="245"/>
      <c r="C141" s="246"/>
      <c r="D141" s="235" t="s">
        <v>159</v>
      </c>
      <c r="E141" s="247" t="s">
        <v>1</v>
      </c>
      <c r="F141" s="248" t="s">
        <v>171</v>
      </c>
      <c r="G141" s="246"/>
      <c r="H141" s="247" t="s">
        <v>1</v>
      </c>
      <c r="I141" s="249"/>
      <c r="J141" s="246"/>
      <c r="K141" s="246"/>
      <c r="L141" s="250"/>
      <c r="M141" s="251"/>
      <c r="N141" s="252"/>
      <c r="O141" s="252"/>
      <c r="P141" s="252"/>
      <c r="Q141" s="252"/>
      <c r="R141" s="252"/>
      <c r="S141" s="252"/>
      <c r="T141" s="25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4" t="s">
        <v>159</v>
      </c>
      <c r="AU141" s="254" t="s">
        <v>86</v>
      </c>
      <c r="AV141" s="14" t="s">
        <v>84</v>
      </c>
      <c r="AW141" s="14" t="s">
        <v>32</v>
      </c>
      <c r="AX141" s="14" t="s">
        <v>76</v>
      </c>
      <c r="AY141" s="254" t="s">
        <v>141</v>
      </c>
    </row>
    <row r="142" s="13" customFormat="1">
      <c r="A142" s="13"/>
      <c r="B142" s="233"/>
      <c r="C142" s="234"/>
      <c r="D142" s="235" t="s">
        <v>159</v>
      </c>
      <c r="E142" s="236" t="s">
        <v>1</v>
      </c>
      <c r="F142" s="237" t="s">
        <v>172</v>
      </c>
      <c r="G142" s="234"/>
      <c r="H142" s="238">
        <v>15.6</v>
      </c>
      <c r="I142" s="239"/>
      <c r="J142" s="234"/>
      <c r="K142" s="234"/>
      <c r="L142" s="240"/>
      <c r="M142" s="241"/>
      <c r="N142" s="242"/>
      <c r="O142" s="242"/>
      <c r="P142" s="242"/>
      <c r="Q142" s="242"/>
      <c r="R142" s="242"/>
      <c r="S142" s="242"/>
      <c r="T142" s="24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4" t="s">
        <v>159</v>
      </c>
      <c r="AU142" s="244" t="s">
        <v>86</v>
      </c>
      <c r="AV142" s="13" t="s">
        <v>86</v>
      </c>
      <c r="AW142" s="13" t="s">
        <v>32</v>
      </c>
      <c r="AX142" s="13" t="s">
        <v>84</v>
      </c>
      <c r="AY142" s="244" t="s">
        <v>141</v>
      </c>
    </row>
    <row r="143" s="2" customFormat="1" ht="37.8" customHeight="1">
      <c r="A143" s="39"/>
      <c r="B143" s="40"/>
      <c r="C143" s="220" t="s">
        <v>173</v>
      </c>
      <c r="D143" s="220" t="s">
        <v>143</v>
      </c>
      <c r="E143" s="221" t="s">
        <v>174</v>
      </c>
      <c r="F143" s="222" t="s">
        <v>175</v>
      </c>
      <c r="G143" s="223" t="s">
        <v>157</v>
      </c>
      <c r="H143" s="224">
        <v>25.760000000000002</v>
      </c>
      <c r="I143" s="225"/>
      <c r="J143" s="226">
        <f>ROUND(I143*H143,2)</f>
        <v>0</v>
      </c>
      <c r="K143" s="222" t="s">
        <v>147</v>
      </c>
      <c r="L143" s="45"/>
      <c r="M143" s="227" t="s">
        <v>1</v>
      </c>
      <c r="N143" s="228" t="s">
        <v>41</v>
      </c>
      <c r="O143" s="92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1" t="s">
        <v>100</v>
      </c>
      <c r="AT143" s="231" t="s">
        <v>143</v>
      </c>
      <c r="AU143" s="231" t="s">
        <v>86</v>
      </c>
      <c r="AY143" s="18" t="s">
        <v>141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8" t="s">
        <v>84</v>
      </c>
      <c r="BK143" s="232">
        <f>ROUND(I143*H143,2)</f>
        <v>0</v>
      </c>
      <c r="BL143" s="18" t="s">
        <v>100</v>
      </c>
      <c r="BM143" s="231" t="s">
        <v>176</v>
      </c>
    </row>
    <row r="144" s="14" customFormat="1">
      <c r="A144" s="14"/>
      <c r="B144" s="245"/>
      <c r="C144" s="246"/>
      <c r="D144" s="235" t="s">
        <v>159</v>
      </c>
      <c r="E144" s="247" t="s">
        <v>1</v>
      </c>
      <c r="F144" s="248" t="s">
        <v>177</v>
      </c>
      <c r="G144" s="246"/>
      <c r="H144" s="247" t="s">
        <v>1</v>
      </c>
      <c r="I144" s="249"/>
      <c r="J144" s="246"/>
      <c r="K144" s="246"/>
      <c r="L144" s="250"/>
      <c r="M144" s="251"/>
      <c r="N144" s="252"/>
      <c r="O144" s="252"/>
      <c r="P144" s="252"/>
      <c r="Q144" s="252"/>
      <c r="R144" s="252"/>
      <c r="S144" s="252"/>
      <c r="T144" s="25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4" t="s">
        <v>159</v>
      </c>
      <c r="AU144" s="254" t="s">
        <v>86</v>
      </c>
      <c r="AV144" s="14" t="s">
        <v>84</v>
      </c>
      <c r="AW144" s="14" t="s">
        <v>32</v>
      </c>
      <c r="AX144" s="14" t="s">
        <v>76</v>
      </c>
      <c r="AY144" s="254" t="s">
        <v>141</v>
      </c>
    </row>
    <row r="145" s="13" customFormat="1">
      <c r="A145" s="13"/>
      <c r="B145" s="233"/>
      <c r="C145" s="234"/>
      <c r="D145" s="235" t="s">
        <v>159</v>
      </c>
      <c r="E145" s="236" t="s">
        <v>97</v>
      </c>
      <c r="F145" s="237" t="s">
        <v>178</v>
      </c>
      <c r="G145" s="234"/>
      <c r="H145" s="238">
        <v>25.760000000000002</v>
      </c>
      <c r="I145" s="239"/>
      <c r="J145" s="234"/>
      <c r="K145" s="234"/>
      <c r="L145" s="240"/>
      <c r="M145" s="241"/>
      <c r="N145" s="242"/>
      <c r="O145" s="242"/>
      <c r="P145" s="242"/>
      <c r="Q145" s="242"/>
      <c r="R145" s="242"/>
      <c r="S145" s="242"/>
      <c r="T145" s="24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4" t="s">
        <v>159</v>
      </c>
      <c r="AU145" s="244" t="s">
        <v>86</v>
      </c>
      <c r="AV145" s="13" t="s">
        <v>86</v>
      </c>
      <c r="AW145" s="13" t="s">
        <v>32</v>
      </c>
      <c r="AX145" s="13" t="s">
        <v>84</v>
      </c>
      <c r="AY145" s="244" t="s">
        <v>141</v>
      </c>
    </row>
    <row r="146" s="2" customFormat="1" ht="37.8" customHeight="1">
      <c r="A146" s="39"/>
      <c r="B146" s="40"/>
      <c r="C146" s="220" t="s">
        <v>179</v>
      </c>
      <c r="D146" s="220" t="s">
        <v>143</v>
      </c>
      <c r="E146" s="221" t="s">
        <v>180</v>
      </c>
      <c r="F146" s="222" t="s">
        <v>181</v>
      </c>
      <c r="G146" s="223" t="s">
        <v>157</v>
      </c>
      <c r="H146" s="224">
        <v>386.39999999999998</v>
      </c>
      <c r="I146" s="225"/>
      <c r="J146" s="226">
        <f>ROUND(I146*H146,2)</f>
        <v>0</v>
      </c>
      <c r="K146" s="222" t="s">
        <v>147</v>
      </c>
      <c r="L146" s="45"/>
      <c r="M146" s="227" t="s">
        <v>1</v>
      </c>
      <c r="N146" s="228" t="s">
        <v>41</v>
      </c>
      <c r="O146" s="92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1" t="s">
        <v>100</v>
      </c>
      <c r="AT146" s="231" t="s">
        <v>143</v>
      </c>
      <c r="AU146" s="231" t="s">
        <v>86</v>
      </c>
      <c r="AY146" s="18" t="s">
        <v>141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8" t="s">
        <v>84</v>
      </c>
      <c r="BK146" s="232">
        <f>ROUND(I146*H146,2)</f>
        <v>0</v>
      </c>
      <c r="BL146" s="18" t="s">
        <v>100</v>
      </c>
      <c r="BM146" s="231" t="s">
        <v>182</v>
      </c>
    </row>
    <row r="147" s="13" customFormat="1">
      <c r="A147" s="13"/>
      <c r="B147" s="233"/>
      <c r="C147" s="234"/>
      <c r="D147" s="235" t="s">
        <v>159</v>
      </c>
      <c r="E147" s="236" t="s">
        <v>1</v>
      </c>
      <c r="F147" s="237" t="s">
        <v>183</v>
      </c>
      <c r="G147" s="234"/>
      <c r="H147" s="238">
        <v>386.39999999999998</v>
      </c>
      <c r="I147" s="239"/>
      <c r="J147" s="234"/>
      <c r="K147" s="234"/>
      <c r="L147" s="240"/>
      <c r="M147" s="241"/>
      <c r="N147" s="242"/>
      <c r="O147" s="242"/>
      <c r="P147" s="242"/>
      <c r="Q147" s="242"/>
      <c r="R147" s="242"/>
      <c r="S147" s="242"/>
      <c r="T147" s="24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4" t="s">
        <v>159</v>
      </c>
      <c r="AU147" s="244" t="s">
        <v>86</v>
      </c>
      <c r="AV147" s="13" t="s">
        <v>86</v>
      </c>
      <c r="AW147" s="13" t="s">
        <v>32</v>
      </c>
      <c r="AX147" s="13" t="s">
        <v>84</v>
      </c>
      <c r="AY147" s="244" t="s">
        <v>141</v>
      </c>
    </row>
    <row r="148" s="2" customFormat="1" ht="24.15" customHeight="1">
      <c r="A148" s="39"/>
      <c r="B148" s="40"/>
      <c r="C148" s="220" t="s">
        <v>184</v>
      </c>
      <c r="D148" s="220" t="s">
        <v>143</v>
      </c>
      <c r="E148" s="221" t="s">
        <v>185</v>
      </c>
      <c r="F148" s="222" t="s">
        <v>186</v>
      </c>
      <c r="G148" s="223" t="s">
        <v>157</v>
      </c>
      <c r="H148" s="224">
        <v>48</v>
      </c>
      <c r="I148" s="225"/>
      <c r="J148" s="226">
        <f>ROUND(I148*H148,2)</f>
        <v>0</v>
      </c>
      <c r="K148" s="222" t="s">
        <v>147</v>
      </c>
      <c r="L148" s="45"/>
      <c r="M148" s="227" t="s">
        <v>1</v>
      </c>
      <c r="N148" s="228" t="s">
        <v>41</v>
      </c>
      <c r="O148" s="92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1" t="s">
        <v>100</v>
      </c>
      <c r="AT148" s="231" t="s">
        <v>143</v>
      </c>
      <c r="AU148" s="231" t="s">
        <v>86</v>
      </c>
      <c r="AY148" s="18" t="s">
        <v>141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8" t="s">
        <v>84</v>
      </c>
      <c r="BK148" s="232">
        <f>ROUND(I148*H148,2)</f>
        <v>0</v>
      </c>
      <c r="BL148" s="18" t="s">
        <v>100</v>
      </c>
      <c r="BM148" s="231" t="s">
        <v>187</v>
      </c>
    </row>
    <row r="149" s="14" customFormat="1">
      <c r="A149" s="14"/>
      <c r="B149" s="245"/>
      <c r="C149" s="246"/>
      <c r="D149" s="235" t="s">
        <v>159</v>
      </c>
      <c r="E149" s="247" t="s">
        <v>1</v>
      </c>
      <c r="F149" s="248" t="s">
        <v>188</v>
      </c>
      <c r="G149" s="246"/>
      <c r="H149" s="247" t="s">
        <v>1</v>
      </c>
      <c r="I149" s="249"/>
      <c r="J149" s="246"/>
      <c r="K149" s="246"/>
      <c r="L149" s="250"/>
      <c r="M149" s="251"/>
      <c r="N149" s="252"/>
      <c r="O149" s="252"/>
      <c r="P149" s="252"/>
      <c r="Q149" s="252"/>
      <c r="R149" s="252"/>
      <c r="S149" s="252"/>
      <c r="T149" s="253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4" t="s">
        <v>159</v>
      </c>
      <c r="AU149" s="254" t="s">
        <v>86</v>
      </c>
      <c r="AV149" s="14" t="s">
        <v>84</v>
      </c>
      <c r="AW149" s="14" t="s">
        <v>32</v>
      </c>
      <c r="AX149" s="14" t="s">
        <v>76</v>
      </c>
      <c r="AY149" s="254" t="s">
        <v>141</v>
      </c>
    </row>
    <row r="150" s="13" customFormat="1">
      <c r="A150" s="13"/>
      <c r="B150" s="233"/>
      <c r="C150" s="234"/>
      <c r="D150" s="235" t="s">
        <v>159</v>
      </c>
      <c r="E150" s="236" t="s">
        <v>1</v>
      </c>
      <c r="F150" s="237" t="s">
        <v>189</v>
      </c>
      <c r="G150" s="234"/>
      <c r="H150" s="238">
        <v>8</v>
      </c>
      <c r="I150" s="239"/>
      <c r="J150" s="234"/>
      <c r="K150" s="234"/>
      <c r="L150" s="240"/>
      <c r="M150" s="241"/>
      <c r="N150" s="242"/>
      <c r="O150" s="242"/>
      <c r="P150" s="242"/>
      <c r="Q150" s="242"/>
      <c r="R150" s="242"/>
      <c r="S150" s="242"/>
      <c r="T150" s="24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4" t="s">
        <v>159</v>
      </c>
      <c r="AU150" s="244" t="s">
        <v>86</v>
      </c>
      <c r="AV150" s="13" t="s">
        <v>86</v>
      </c>
      <c r="AW150" s="13" t="s">
        <v>32</v>
      </c>
      <c r="AX150" s="13" t="s">
        <v>76</v>
      </c>
      <c r="AY150" s="244" t="s">
        <v>141</v>
      </c>
    </row>
    <row r="151" s="14" customFormat="1">
      <c r="A151" s="14"/>
      <c r="B151" s="245"/>
      <c r="C151" s="246"/>
      <c r="D151" s="235" t="s">
        <v>159</v>
      </c>
      <c r="E151" s="247" t="s">
        <v>1</v>
      </c>
      <c r="F151" s="248" t="s">
        <v>190</v>
      </c>
      <c r="G151" s="246"/>
      <c r="H151" s="247" t="s">
        <v>1</v>
      </c>
      <c r="I151" s="249"/>
      <c r="J151" s="246"/>
      <c r="K151" s="246"/>
      <c r="L151" s="250"/>
      <c r="M151" s="251"/>
      <c r="N151" s="252"/>
      <c r="O151" s="252"/>
      <c r="P151" s="252"/>
      <c r="Q151" s="252"/>
      <c r="R151" s="252"/>
      <c r="S151" s="252"/>
      <c r="T151" s="253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4" t="s">
        <v>159</v>
      </c>
      <c r="AU151" s="254" t="s">
        <v>86</v>
      </c>
      <c r="AV151" s="14" t="s">
        <v>84</v>
      </c>
      <c r="AW151" s="14" t="s">
        <v>32</v>
      </c>
      <c r="AX151" s="14" t="s">
        <v>76</v>
      </c>
      <c r="AY151" s="254" t="s">
        <v>141</v>
      </c>
    </row>
    <row r="152" s="13" customFormat="1">
      <c r="A152" s="13"/>
      <c r="B152" s="233"/>
      <c r="C152" s="234"/>
      <c r="D152" s="235" t="s">
        <v>159</v>
      </c>
      <c r="E152" s="236" t="s">
        <v>1</v>
      </c>
      <c r="F152" s="237" t="s">
        <v>191</v>
      </c>
      <c r="G152" s="234"/>
      <c r="H152" s="238">
        <v>40</v>
      </c>
      <c r="I152" s="239"/>
      <c r="J152" s="234"/>
      <c r="K152" s="234"/>
      <c r="L152" s="240"/>
      <c r="M152" s="241"/>
      <c r="N152" s="242"/>
      <c r="O152" s="242"/>
      <c r="P152" s="242"/>
      <c r="Q152" s="242"/>
      <c r="R152" s="242"/>
      <c r="S152" s="242"/>
      <c r="T152" s="24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4" t="s">
        <v>159</v>
      </c>
      <c r="AU152" s="244" t="s">
        <v>86</v>
      </c>
      <c r="AV152" s="13" t="s">
        <v>86</v>
      </c>
      <c r="AW152" s="13" t="s">
        <v>32</v>
      </c>
      <c r="AX152" s="13" t="s">
        <v>76</v>
      </c>
      <c r="AY152" s="244" t="s">
        <v>141</v>
      </c>
    </row>
    <row r="153" s="15" customFormat="1">
      <c r="A153" s="15"/>
      <c r="B153" s="255"/>
      <c r="C153" s="256"/>
      <c r="D153" s="235" t="s">
        <v>159</v>
      </c>
      <c r="E153" s="257" t="s">
        <v>1</v>
      </c>
      <c r="F153" s="258" t="s">
        <v>192</v>
      </c>
      <c r="G153" s="256"/>
      <c r="H153" s="259">
        <v>48</v>
      </c>
      <c r="I153" s="260"/>
      <c r="J153" s="256"/>
      <c r="K153" s="256"/>
      <c r="L153" s="261"/>
      <c r="M153" s="262"/>
      <c r="N153" s="263"/>
      <c r="O153" s="263"/>
      <c r="P153" s="263"/>
      <c r="Q153" s="263"/>
      <c r="R153" s="263"/>
      <c r="S153" s="263"/>
      <c r="T153" s="264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65" t="s">
        <v>159</v>
      </c>
      <c r="AU153" s="265" t="s">
        <v>86</v>
      </c>
      <c r="AV153" s="15" t="s">
        <v>100</v>
      </c>
      <c r="AW153" s="15" t="s">
        <v>32</v>
      </c>
      <c r="AX153" s="15" t="s">
        <v>84</v>
      </c>
      <c r="AY153" s="265" t="s">
        <v>141</v>
      </c>
    </row>
    <row r="154" s="2" customFormat="1" ht="33" customHeight="1">
      <c r="A154" s="39"/>
      <c r="B154" s="40"/>
      <c r="C154" s="220" t="s">
        <v>193</v>
      </c>
      <c r="D154" s="220" t="s">
        <v>143</v>
      </c>
      <c r="E154" s="221" t="s">
        <v>194</v>
      </c>
      <c r="F154" s="222" t="s">
        <v>195</v>
      </c>
      <c r="G154" s="223" t="s">
        <v>196</v>
      </c>
      <c r="H154" s="224">
        <v>191.71000000000001</v>
      </c>
      <c r="I154" s="225"/>
      <c r="J154" s="226">
        <f>ROUND(I154*H154,2)</f>
        <v>0</v>
      </c>
      <c r="K154" s="222" t="s">
        <v>147</v>
      </c>
      <c r="L154" s="45"/>
      <c r="M154" s="227" t="s">
        <v>1</v>
      </c>
      <c r="N154" s="228" t="s">
        <v>41</v>
      </c>
      <c r="O154" s="92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1" t="s">
        <v>100</v>
      </c>
      <c r="AT154" s="231" t="s">
        <v>143</v>
      </c>
      <c r="AU154" s="231" t="s">
        <v>86</v>
      </c>
      <c r="AY154" s="18" t="s">
        <v>141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8" t="s">
        <v>84</v>
      </c>
      <c r="BK154" s="232">
        <f>ROUND(I154*H154,2)</f>
        <v>0</v>
      </c>
      <c r="BL154" s="18" t="s">
        <v>100</v>
      </c>
      <c r="BM154" s="231" t="s">
        <v>197</v>
      </c>
    </row>
    <row r="155" s="13" customFormat="1">
      <c r="A155" s="13"/>
      <c r="B155" s="233"/>
      <c r="C155" s="234"/>
      <c r="D155" s="235" t="s">
        <v>159</v>
      </c>
      <c r="E155" s="236" t="s">
        <v>1</v>
      </c>
      <c r="F155" s="237" t="s">
        <v>198</v>
      </c>
      <c r="G155" s="234"/>
      <c r="H155" s="238">
        <v>51.520000000000003</v>
      </c>
      <c r="I155" s="239"/>
      <c r="J155" s="234"/>
      <c r="K155" s="234"/>
      <c r="L155" s="240"/>
      <c r="M155" s="241"/>
      <c r="N155" s="242"/>
      <c r="O155" s="242"/>
      <c r="P155" s="242"/>
      <c r="Q155" s="242"/>
      <c r="R155" s="242"/>
      <c r="S155" s="242"/>
      <c r="T155" s="24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4" t="s">
        <v>159</v>
      </c>
      <c r="AU155" s="244" t="s">
        <v>86</v>
      </c>
      <c r="AV155" s="13" t="s">
        <v>86</v>
      </c>
      <c r="AW155" s="13" t="s">
        <v>32</v>
      </c>
      <c r="AX155" s="13" t="s">
        <v>76</v>
      </c>
      <c r="AY155" s="244" t="s">
        <v>141</v>
      </c>
    </row>
    <row r="156" s="13" customFormat="1">
      <c r="A156" s="13"/>
      <c r="B156" s="233"/>
      <c r="C156" s="234"/>
      <c r="D156" s="235" t="s">
        <v>159</v>
      </c>
      <c r="E156" s="236" t="s">
        <v>1</v>
      </c>
      <c r="F156" s="237" t="s">
        <v>199</v>
      </c>
      <c r="G156" s="234"/>
      <c r="H156" s="238">
        <v>140.19</v>
      </c>
      <c r="I156" s="239"/>
      <c r="J156" s="234"/>
      <c r="K156" s="234"/>
      <c r="L156" s="240"/>
      <c r="M156" s="241"/>
      <c r="N156" s="242"/>
      <c r="O156" s="242"/>
      <c r="P156" s="242"/>
      <c r="Q156" s="242"/>
      <c r="R156" s="242"/>
      <c r="S156" s="242"/>
      <c r="T156" s="24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4" t="s">
        <v>159</v>
      </c>
      <c r="AU156" s="244" t="s">
        <v>86</v>
      </c>
      <c r="AV156" s="13" t="s">
        <v>86</v>
      </c>
      <c r="AW156" s="13" t="s">
        <v>32</v>
      </c>
      <c r="AX156" s="13" t="s">
        <v>76</v>
      </c>
      <c r="AY156" s="244" t="s">
        <v>141</v>
      </c>
    </row>
    <row r="157" s="15" customFormat="1">
      <c r="A157" s="15"/>
      <c r="B157" s="255"/>
      <c r="C157" s="256"/>
      <c r="D157" s="235" t="s">
        <v>159</v>
      </c>
      <c r="E157" s="257" t="s">
        <v>1</v>
      </c>
      <c r="F157" s="258" t="s">
        <v>192</v>
      </c>
      <c r="G157" s="256"/>
      <c r="H157" s="259">
        <v>191.71000000000001</v>
      </c>
      <c r="I157" s="260"/>
      <c r="J157" s="256"/>
      <c r="K157" s="256"/>
      <c r="L157" s="261"/>
      <c r="M157" s="262"/>
      <c r="N157" s="263"/>
      <c r="O157" s="263"/>
      <c r="P157" s="263"/>
      <c r="Q157" s="263"/>
      <c r="R157" s="263"/>
      <c r="S157" s="263"/>
      <c r="T157" s="264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65" t="s">
        <v>159</v>
      </c>
      <c r="AU157" s="265" t="s">
        <v>86</v>
      </c>
      <c r="AV157" s="15" t="s">
        <v>100</v>
      </c>
      <c r="AW157" s="15" t="s">
        <v>32</v>
      </c>
      <c r="AX157" s="15" t="s">
        <v>84</v>
      </c>
      <c r="AY157" s="265" t="s">
        <v>141</v>
      </c>
    </row>
    <row r="158" s="2" customFormat="1" ht="16.5" customHeight="1">
      <c r="A158" s="39"/>
      <c r="B158" s="40"/>
      <c r="C158" s="220" t="s">
        <v>200</v>
      </c>
      <c r="D158" s="220" t="s">
        <v>143</v>
      </c>
      <c r="E158" s="221" t="s">
        <v>201</v>
      </c>
      <c r="F158" s="222" t="s">
        <v>202</v>
      </c>
      <c r="G158" s="223" t="s">
        <v>157</v>
      </c>
      <c r="H158" s="224">
        <v>95.855000000000004</v>
      </c>
      <c r="I158" s="225"/>
      <c r="J158" s="226">
        <f>ROUND(I158*H158,2)</f>
        <v>0</v>
      </c>
      <c r="K158" s="222" t="s">
        <v>147</v>
      </c>
      <c r="L158" s="45"/>
      <c r="M158" s="227" t="s">
        <v>1</v>
      </c>
      <c r="N158" s="228" t="s">
        <v>41</v>
      </c>
      <c r="O158" s="92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1" t="s">
        <v>100</v>
      </c>
      <c r="AT158" s="231" t="s">
        <v>143</v>
      </c>
      <c r="AU158" s="231" t="s">
        <v>86</v>
      </c>
      <c r="AY158" s="18" t="s">
        <v>141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8" t="s">
        <v>84</v>
      </c>
      <c r="BK158" s="232">
        <f>ROUND(I158*H158,2)</f>
        <v>0</v>
      </c>
      <c r="BL158" s="18" t="s">
        <v>100</v>
      </c>
      <c r="BM158" s="231" t="s">
        <v>203</v>
      </c>
    </row>
    <row r="159" s="13" customFormat="1">
      <c r="A159" s="13"/>
      <c r="B159" s="233"/>
      <c r="C159" s="234"/>
      <c r="D159" s="235" t="s">
        <v>159</v>
      </c>
      <c r="E159" s="236" t="s">
        <v>1</v>
      </c>
      <c r="F159" s="237" t="s">
        <v>204</v>
      </c>
      <c r="G159" s="234"/>
      <c r="H159" s="238">
        <v>95.855000000000004</v>
      </c>
      <c r="I159" s="239"/>
      <c r="J159" s="234"/>
      <c r="K159" s="234"/>
      <c r="L159" s="240"/>
      <c r="M159" s="241"/>
      <c r="N159" s="242"/>
      <c r="O159" s="242"/>
      <c r="P159" s="242"/>
      <c r="Q159" s="242"/>
      <c r="R159" s="242"/>
      <c r="S159" s="242"/>
      <c r="T159" s="24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4" t="s">
        <v>159</v>
      </c>
      <c r="AU159" s="244" t="s">
        <v>86</v>
      </c>
      <c r="AV159" s="13" t="s">
        <v>86</v>
      </c>
      <c r="AW159" s="13" t="s">
        <v>32</v>
      </c>
      <c r="AX159" s="13" t="s">
        <v>84</v>
      </c>
      <c r="AY159" s="244" t="s">
        <v>141</v>
      </c>
    </row>
    <row r="160" s="2" customFormat="1" ht="24.15" customHeight="1">
      <c r="A160" s="39"/>
      <c r="B160" s="40"/>
      <c r="C160" s="220" t="s">
        <v>8</v>
      </c>
      <c r="D160" s="220" t="s">
        <v>143</v>
      </c>
      <c r="E160" s="221" t="s">
        <v>205</v>
      </c>
      <c r="F160" s="222" t="s">
        <v>206</v>
      </c>
      <c r="G160" s="223" t="s">
        <v>157</v>
      </c>
      <c r="H160" s="224">
        <v>7.7999999999999998</v>
      </c>
      <c r="I160" s="225"/>
      <c r="J160" s="226">
        <f>ROUND(I160*H160,2)</f>
        <v>0</v>
      </c>
      <c r="K160" s="222" t="s">
        <v>147</v>
      </c>
      <c r="L160" s="45"/>
      <c r="M160" s="227" t="s">
        <v>1</v>
      </c>
      <c r="N160" s="228" t="s">
        <v>41</v>
      </c>
      <c r="O160" s="92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1" t="s">
        <v>100</v>
      </c>
      <c r="AT160" s="231" t="s">
        <v>143</v>
      </c>
      <c r="AU160" s="231" t="s">
        <v>86</v>
      </c>
      <c r="AY160" s="18" t="s">
        <v>141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8" t="s">
        <v>84</v>
      </c>
      <c r="BK160" s="232">
        <f>ROUND(I160*H160,2)</f>
        <v>0</v>
      </c>
      <c r="BL160" s="18" t="s">
        <v>100</v>
      </c>
      <c r="BM160" s="231" t="s">
        <v>207</v>
      </c>
    </row>
    <row r="161" s="14" customFormat="1">
      <c r="A161" s="14"/>
      <c r="B161" s="245"/>
      <c r="C161" s="246"/>
      <c r="D161" s="235" t="s">
        <v>159</v>
      </c>
      <c r="E161" s="247" t="s">
        <v>1</v>
      </c>
      <c r="F161" s="248" t="s">
        <v>208</v>
      </c>
      <c r="G161" s="246"/>
      <c r="H161" s="247" t="s">
        <v>1</v>
      </c>
      <c r="I161" s="249"/>
      <c r="J161" s="246"/>
      <c r="K161" s="246"/>
      <c r="L161" s="250"/>
      <c r="M161" s="251"/>
      <c r="N161" s="252"/>
      <c r="O161" s="252"/>
      <c r="P161" s="252"/>
      <c r="Q161" s="252"/>
      <c r="R161" s="252"/>
      <c r="S161" s="252"/>
      <c r="T161" s="25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4" t="s">
        <v>159</v>
      </c>
      <c r="AU161" s="254" t="s">
        <v>86</v>
      </c>
      <c r="AV161" s="14" t="s">
        <v>84</v>
      </c>
      <c r="AW161" s="14" t="s">
        <v>32</v>
      </c>
      <c r="AX161" s="14" t="s">
        <v>76</v>
      </c>
      <c r="AY161" s="254" t="s">
        <v>141</v>
      </c>
    </row>
    <row r="162" s="13" customFormat="1">
      <c r="A162" s="13"/>
      <c r="B162" s="233"/>
      <c r="C162" s="234"/>
      <c r="D162" s="235" t="s">
        <v>159</v>
      </c>
      <c r="E162" s="236" t="s">
        <v>94</v>
      </c>
      <c r="F162" s="237" t="s">
        <v>209</v>
      </c>
      <c r="G162" s="234"/>
      <c r="H162" s="238">
        <v>7.7999999999999998</v>
      </c>
      <c r="I162" s="239"/>
      <c r="J162" s="234"/>
      <c r="K162" s="234"/>
      <c r="L162" s="240"/>
      <c r="M162" s="241"/>
      <c r="N162" s="242"/>
      <c r="O162" s="242"/>
      <c r="P162" s="242"/>
      <c r="Q162" s="242"/>
      <c r="R162" s="242"/>
      <c r="S162" s="242"/>
      <c r="T162" s="24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4" t="s">
        <v>159</v>
      </c>
      <c r="AU162" s="244" t="s">
        <v>86</v>
      </c>
      <c r="AV162" s="13" t="s">
        <v>86</v>
      </c>
      <c r="AW162" s="13" t="s">
        <v>32</v>
      </c>
      <c r="AX162" s="13" t="s">
        <v>84</v>
      </c>
      <c r="AY162" s="244" t="s">
        <v>141</v>
      </c>
    </row>
    <row r="163" s="2" customFormat="1" ht="24.15" customHeight="1">
      <c r="A163" s="39"/>
      <c r="B163" s="40"/>
      <c r="C163" s="220" t="s">
        <v>210</v>
      </c>
      <c r="D163" s="220" t="s">
        <v>143</v>
      </c>
      <c r="E163" s="221" t="s">
        <v>211</v>
      </c>
      <c r="F163" s="222" t="s">
        <v>212</v>
      </c>
      <c r="G163" s="223" t="s">
        <v>146</v>
      </c>
      <c r="H163" s="224">
        <v>284.5</v>
      </c>
      <c r="I163" s="225"/>
      <c r="J163" s="226">
        <f>ROUND(I163*H163,2)</f>
        <v>0</v>
      </c>
      <c r="K163" s="222" t="s">
        <v>147</v>
      </c>
      <c r="L163" s="45"/>
      <c r="M163" s="227" t="s">
        <v>1</v>
      </c>
      <c r="N163" s="228" t="s">
        <v>41</v>
      </c>
      <c r="O163" s="92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1" t="s">
        <v>100</v>
      </c>
      <c r="AT163" s="231" t="s">
        <v>143</v>
      </c>
      <c r="AU163" s="231" t="s">
        <v>86</v>
      </c>
      <c r="AY163" s="18" t="s">
        <v>141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8" t="s">
        <v>84</v>
      </c>
      <c r="BK163" s="232">
        <f>ROUND(I163*H163,2)</f>
        <v>0</v>
      </c>
      <c r="BL163" s="18" t="s">
        <v>100</v>
      </c>
      <c r="BM163" s="231" t="s">
        <v>213</v>
      </c>
    </row>
    <row r="164" s="12" customFormat="1" ht="22.8" customHeight="1">
      <c r="A164" s="12"/>
      <c r="B164" s="204"/>
      <c r="C164" s="205"/>
      <c r="D164" s="206" t="s">
        <v>75</v>
      </c>
      <c r="E164" s="218" t="s">
        <v>86</v>
      </c>
      <c r="F164" s="218" t="s">
        <v>214</v>
      </c>
      <c r="G164" s="205"/>
      <c r="H164" s="205"/>
      <c r="I164" s="208"/>
      <c r="J164" s="219">
        <f>BK164</f>
        <v>0</v>
      </c>
      <c r="K164" s="205"/>
      <c r="L164" s="210"/>
      <c r="M164" s="211"/>
      <c r="N164" s="212"/>
      <c r="O164" s="212"/>
      <c r="P164" s="213">
        <f>SUM(P165:P170)</f>
        <v>0</v>
      </c>
      <c r="Q164" s="212"/>
      <c r="R164" s="213">
        <f>SUM(R165:R170)</f>
        <v>34.425965999999995</v>
      </c>
      <c r="S164" s="212"/>
      <c r="T164" s="214">
        <f>SUM(T165:T170)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5" t="s">
        <v>84</v>
      </c>
      <c r="AT164" s="216" t="s">
        <v>75</v>
      </c>
      <c r="AU164" s="216" t="s">
        <v>84</v>
      </c>
      <c r="AY164" s="215" t="s">
        <v>141</v>
      </c>
      <c r="BK164" s="217">
        <f>SUM(BK165:BK170)</f>
        <v>0</v>
      </c>
    </row>
    <row r="165" s="2" customFormat="1" ht="33" customHeight="1">
      <c r="A165" s="39"/>
      <c r="B165" s="40"/>
      <c r="C165" s="220" t="s">
        <v>215</v>
      </c>
      <c r="D165" s="220" t="s">
        <v>143</v>
      </c>
      <c r="E165" s="221" t="s">
        <v>216</v>
      </c>
      <c r="F165" s="222" t="s">
        <v>217</v>
      </c>
      <c r="G165" s="223" t="s">
        <v>157</v>
      </c>
      <c r="H165" s="224">
        <v>21.059999999999999</v>
      </c>
      <c r="I165" s="225"/>
      <c r="J165" s="226">
        <f>ROUND(I165*H165,2)</f>
        <v>0</v>
      </c>
      <c r="K165" s="222" t="s">
        <v>147</v>
      </c>
      <c r="L165" s="45"/>
      <c r="M165" s="227" t="s">
        <v>1</v>
      </c>
      <c r="N165" s="228" t="s">
        <v>41</v>
      </c>
      <c r="O165" s="92"/>
      <c r="P165" s="229">
        <f>O165*H165</f>
        <v>0</v>
      </c>
      <c r="Q165" s="229">
        <v>1.6299999999999999</v>
      </c>
      <c r="R165" s="229">
        <f>Q165*H165</f>
        <v>34.327799999999996</v>
      </c>
      <c r="S165" s="229">
        <v>0</v>
      </c>
      <c r="T165" s="23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1" t="s">
        <v>100</v>
      </c>
      <c r="AT165" s="231" t="s">
        <v>143</v>
      </c>
      <c r="AU165" s="231" t="s">
        <v>86</v>
      </c>
      <c r="AY165" s="18" t="s">
        <v>141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8" t="s">
        <v>84</v>
      </c>
      <c r="BK165" s="232">
        <f>ROUND(I165*H165,2)</f>
        <v>0</v>
      </c>
      <c r="BL165" s="18" t="s">
        <v>100</v>
      </c>
      <c r="BM165" s="231" t="s">
        <v>218</v>
      </c>
    </row>
    <row r="166" s="13" customFormat="1">
      <c r="A166" s="13"/>
      <c r="B166" s="233"/>
      <c r="C166" s="234"/>
      <c r="D166" s="235" t="s">
        <v>159</v>
      </c>
      <c r="E166" s="236" t="s">
        <v>1</v>
      </c>
      <c r="F166" s="237" t="s">
        <v>166</v>
      </c>
      <c r="G166" s="234"/>
      <c r="H166" s="238">
        <v>21.059999999999999</v>
      </c>
      <c r="I166" s="239"/>
      <c r="J166" s="234"/>
      <c r="K166" s="234"/>
      <c r="L166" s="240"/>
      <c r="M166" s="241"/>
      <c r="N166" s="242"/>
      <c r="O166" s="242"/>
      <c r="P166" s="242"/>
      <c r="Q166" s="242"/>
      <c r="R166" s="242"/>
      <c r="S166" s="242"/>
      <c r="T166" s="24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4" t="s">
        <v>159</v>
      </c>
      <c r="AU166" s="244" t="s">
        <v>86</v>
      </c>
      <c r="AV166" s="13" t="s">
        <v>86</v>
      </c>
      <c r="AW166" s="13" t="s">
        <v>32</v>
      </c>
      <c r="AX166" s="13" t="s">
        <v>84</v>
      </c>
      <c r="AY166" s="244" t="s">
        <v>141</v>
      </c>
    </row>
    <row r="167" s="2" customFormat="1" ht="24.15" customHeight="1">
      <c r="A167" s="39"/>
      <c r="B167" s="40"/>
      <c r="C167" s="220" t="s">
        <v>219</v>
      </c>
      <c r="D167" s="220" t="s">
        <v>143</v>
      </c>
      <c r="E167" s="221" t="s">
        <v>220</v>
      </c>
      <c r="F167" s="222" t="s">
        <v>221</v>
      </c>
      <c r="G167" s="223" t="s">
        <v>146</v>
      </c>
      <c r="H167" s="224">
        <v>210.59999999999999</v>
      </c>
      <c r="I167" s="225"/>
      <c r="J167" s="226">
        <f>ROUND(I167*H167,2)</f>
        <v>0</v>
      </c>
      <c r="K167" s="222" t="s">
        <v>147</v>
      </c>
      <c r="L167" s="45"/>
      <c r="M167" s="227" t="s">
        <v>1</v>
      </c>
      <c r="N167" s="228" t="s">
        <v>41</v>
      </c>
      <c r="O167" s="92"/>
      <c r="P167" s="229">
        <f>O167*H167</f>
        <v>0</v>
      </c>
      <c r="Q167" s="229">
        <v>0.00017000000000000001</v>
      </c>
      <c r="R167" s="229">
        <f>Q167*H167</f>
        <v>0.035802</v>
      </c>
      <c r="S167" s="229">
        <v>0</v>
      </c>
      <c r="T167" s="23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1" t="s">
        <v>100</v>
      </c>
      <c r="AT167" s="231" t="s">
        <v>143</v>
      </c>
      <c r="AU167" s="231" t="s">
        <v>86</v>
      </c>
      <c r="AY167" s="18" t="s">
        <v>141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8" t="s">
        <v>84</v>
      </c>
      <c r="BK167" s="232">
        <f>ROUND(I167*H167,2)</f>
        <v>0</v>
      </c>
      <c r="BL167" s="18" t="s">
        <v>100</v>
      </c>
      <c r="BM167" s="231" t="s">
        <v>222</v>
      </c>
    </row>
    <row r="168" s="13" customFormat="1">
      <c r="A168" s="13"/>
      <c r="B168" s="233"/>
      <c r="C168" s="234"/>
      <c r="D168" s="235" t="s">
        <v>159</v>
      </c>
      <c r="E168" s="236" t="s">
        <v>1</v>
      </c>
      <c r="F168" s="237" t="s">
        <v>223</v>
      </c>
      <c r="G168" s="234"/>
      <c r="H168" s="238">
        <v>210.59999999999999</v>
      </c>
      <c r="I168" s="239"/>
      <c r="J168" s="234"/>
      <c r="K168" s="234"/>
      <c r="L168" s="240"/>
      <c r="M168" s="241"/>
      <c r="N168" s="242"/>
      <c r="O168" s="242"/>
      <c r="P168" s="242"/>
      <c r="Q168" s="242"/>
      <c r="R168" s="242"/>
      <c r="S168" s="242"/>
      <c r="T168" s="24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4" t="s">
        <v>159</v>
      </c>
      <c r="AU168" s="244" t="s">
        <v>86</v>
      </c>
      <c r="AV168" s="13" t="s">
        <v>86</v>
      </c>
      <c r="AW168" s="13" t="s">
        <v>32</v>
      </c>
      <c r="AX168" s="13" t="s">
        <v>84</v>
      </c>
      <c r="AY168" s="244" t="s">
        <v>141</v>
      </c>
    </row>
    <row r="169" s="2" customFormat="1" ht="24.15" customHeight="1">
      <c r="A169" s="39"/>
      <c r="B169" s="40"/>
      <c r="C169" s="266" t="s">
        <v>224</v>
      </c>
      <c r="D169" s="266" t="s">
        <v>225</v>
      </c>
      <c r="E169" s="267" t="s">
        <v>226</v>
      </c>
      <c r="F169" s="268" t="s">
        <v>227</v>
      </c>
      <c r="G169" s="269" t="s">
        <v>146</v>
      </c>
      <c r="H169" s="270">
        <v>249.45599999999999</v>
      </c>
      <c r="I169" s="271"/>
      <c r="J169" s="272">
        <f>ROUND(I169*H169,2)</f>
        <v>0</v>
      </c>
      <c r="K169" s="268" t="s">
        <v>147</v>
      </c>
      <c r="L169" s="273"/>
      <c r="M169" s="274" t="s">
        <v>1</v>
      </c>
      <c r="N169" s="275" t="s">
        <v>41</v>
      </c>
      <c r="O169" s="92"/>
      <c r="P169" s="229">
        <f>O169*H169</f>
        <v>0</v>
      </c>
      <c r="Q169" s="229">
        <v>0.00025000000000000001</v>
      </c>
      <c r="R169" s="229">
        <f>Q169*H169</f>
        <v>0.062363999999999996</v>
      </c>
      <c r="S169" s="229">
        <v>0</v>
      </c>
      <c r="T169" s="23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1" t="s">
        <v>179</v>
      </c>
      <c r="AT169" s="231" t="s">
        <v>225</v>
      </c>
      <c r="AU169" s="231" t="s">
        <v>86</v>
      </c>
      <c r="AY169" s="18" t="s">
        <v>141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8" t="s">
        <v>84</v>
      </c>
      <c r="BK169" s="232">
        <f>ROUND(I169*H169,2)</f>
        <v>0</v>
      </c>
      <c r="BL169" s="18" t="s">
        <v>100</v>
      </c>
      <c r="BM169" s="231" t="s">
        <v>228</v>
      </c>
    </row>
    <row r="170" s="13" customFormat="1">
      <c r="A170" s="13"/>
      <c r="B170" s="233"/>
      <c r="C170" s="234"/>
      <c r="D170" s="235" t="s">
        <v>159</v>
      </c>
      <c r="E170" s="234"/>
      <c r="F170" s="237" t="s">
        <v>229</v>
      </c>
      <c r="G170" s="234"/>
      <c r="H170" s="238">
        <v>249.45599999999999</v>
      </c>
      <c r="I170" s="239"/>
      <c r="J170" s="234"/>
      <c r="K170" s="234"/>
      <c r="L170" s="240"/>
      <c r="M170" s="241"/>
      <c r="N170" s="242"/>
      <c r="O170" s="242"/>
      <c r="P170" s="242"/>
      <c r="Q170" s="242"/>
      <c r="R170" s="242"/>
      <c r="S170" s="242"/>
      <c r="T170" s="24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4" t="s">
        <v>159</v>
      </c>
      <c r="AU170" s="244" t="s">
        <v>86</v>
      </c>
      <c r="AV170" s="13" t="s">
        <v>86</v>
      </c>
      <c r="AW170" s="13" t="s">
        <v>4</v>
      </c>
      <c r="AX170" s="13" t="s">
        <v>84</v>
      </c>
      <c r="AY170" s="244" t="s">
        <v>141</v>
      </c>
    </row>
    <row r="171" s="12" customFormat="1" ht="22.8" customHeight="1">
      <c r="A171" s="12"/>
      <c r="B171" s="204"/>
      <c r="C171" s="205"/>
      <c r="D171" s="206" t="s">
        <v>75</v>
      </c>
      <c r="E171" s="218" t="s">
        <v>101</v>
      </c>
      <c r="F171" s="218" t="s">
        <v>230</v>
      </c>
      <c r="G171" s="205"/>
      <c r="H171" s="205"/>
      <c r="I171" s="208"/>
      <c r="J171" s="219">
        <f>BK171</f>
        <v>0</v>
      </c>
      <c r="K171" s="205"/>
      <c r="L171" s="210"/>
      <c r="M171" s="211"/>
      <c r="N171" s="212"/>
      <c r="O171" s="212"/>
      <c r="P171" s="213">
        <f>SUM(P172:P174)</f>
        <v>0</v>
      </c>
      <c r="Q171" s="212"/>
      <c r="R171" s="213">
        <f>SUM(R172:R174)</f>
        <v>9.217649999999999</v>
      </c>
      <c r="S171" s="212"/>
      <c r="T171" s="214">
        <f>SUM(T172:T174)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5" t="s">
        <v>84</v>
      </c>
      <c r="AT171" s="216" t="s">
        <v>75</v>
      </c>
      <c r="AU171" s="216" t="s">
        <v>84</v>
      </c>
      <c r="AY171" s="215" t="s">
        <v>141</v>
      </c>
      <c r="BK171" s="217">
        <f>SUM(BK172:BK174)</f>
        <v>0</v>
      </c>
    </row>
    <row r="172" s="2" customFormat="1" ht="24.15" customHeight="1">
      <c r="A172" s="39"/>
      <c r="B172" s="40"/>
      <c r="C172" s="220" t="s">
        <v>231</v>
      </c>
      <c r="D172" s="220" t="s">
        <v>143</v>
      </c>
      <c r="E172" s="221" t="s">
        <v>232</v>
      </c>
      <c r="F172" s="222" t="s">
        <v>233</v>
      </c>
      <c r="G172" s="223" t="s">
        <v>234</v>
      </c>
      <c r="H172" s="224">
        <v>13</v>
      </c>
      <c r="I172" s="225"/>
      <c r="J172" s="226">
        <f>ROUND(I172*H172,2)</f>
        <v>0</v>
      </c>
      <c r="K172" s="222" t="s">
        <v>147</v>
      </c>
      <c r="L172" s="45"/>
      <c r="M172" s="227" t="s">
        <v>1</v>
      </c>
      <c r="N172" s="228" t="s">
        <v>41</v>
      </c>
      <c r="O172" s="92"/>
      <c r="P172" s="229">
        <f>O172*H172</f>
        <v>0</v>
      </c>
      <c r="Q172" s="229">
        <v>0.29757</v>
      </c>
      <c r="R172" s="229">
        <f>Q172*H172</f>
        <v>3.8684099999999999</v>
      </c>
      <c r="S172" s="229">
        <v>0</v>
      </c>
      <c r="T172" s="23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1" t="s">
        <v>100</v>
      </c>
      <c r="AT172" s="231" t="s">
        <v>143</v>
      </c>
      <c r="AU172" s="231" t="s">
        <v>86</v>
      </c>
      <c r="AY172" s="18" t="s">
        <v>141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8" t="s">
        <v>84</v>
      </c>
      <c r="BK172" s="232">
        <f>ROUND(I172*H172,2)</f>
        <v>0</v>
      </c>
      <c r="BL172" s="18" t="s">
        <v>100</v>
      </c>
      <c r="BM172" s="231" t="s">
        <v>235</v>
      </c>
    </row>
    <row r="173" s="2" customFormat="1" ht="24.15" customHeight="1">
      <c r="A173" s="39"/>
      <c r="B173" s="40"/>
      <c r="C173" s="266" t="s">
        <v>236</v>
      </c>
      <c r="D173" s="266" t="s">
        <v>225</v>
      </c>
      <c r="E173" s="267" t="s">
        <v>237</v>
      </c>
      <c r="F173" s="268" t="s">
        <v>238</v>
      </c>
      <c r="G173" s="269" t="s">
        <v>239</v>
      </c>
      <c r="H173" s="270">
        <v>74.295000000000002</v>
      </c>
      <c r="I173" s="271"/>
      <c r="J173" s="272">
        <f>ROUND(I173*H173,2)</f>
        <v>0</v>
      </c>
      <c r="K173" s="268" t="s">
        <v>147</v>
      </c>
      <c r="L173" s="273"/>
      <c r="M173" s="274" t="s">
        <v>1</v>
      </c>
      <c r="N173" s="275" t="s">
        <v>41</v>
      </c>
      <c r="O173" s="92"/>
      <c r="P173" s="229">
        <f>O173*H173</f>
        <v>0</v>
      </c>
      <c r="Q173" s="229">
        <v>0.071999999999999995</v>
      </c>
      <c r="R173" s="229">
        <f>Q173*H173</f>
        <v>5.34924</v>
      </c>
      <c r="S173" s="229">
        <v>0</v>
      </c>
      <c r="T173" s="23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1" t="s">
        <v>179</v>
      </c>
      <c r="AT173" s="231" t="s">
        <v>225</v>
      </c>
      <c r="AU173" s="231" t="s">
        <v>86</v>
      </c>
      <c r="AY173" s="18" t="s">
        <v>141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8" t="s">
        <v>84</v>
      </c>
      <c r="BK173" s="232">
        <f>ROUND(I173*H173,2)</f>
        <v>0</v>
      </c>
      <c r="BL173" s="18" t="s">
        <v>100</v>
      </c>
      <c r="BM173" s="231" t="s">
        <v>240</v>
      </c>
    </row>
    <row r="174" s="13" customFormat="1">
      <c r="A174" s="13"/>
      <c r="B174" s="233"/>
      <c r="C174" s="234"/>
      <c r="D174" s="235" t="s">
        <v>159</v>
      </c>
      <c r="E174" s="234"/>
      <c r="F174" s="237" t="s">
        <v>241</v>
      </c>
      <c r="G174" s="234"/>
      <c r="H174" s="238">
        <v>74.295000000000002</v>
      </c>
      <c r="I174" s="239"/>
      <c r="J174" s="234"/>
      <c r="K174" s="234"/>
      <c r="L174" s="240"/>
      <c r="M174" s="241"/>
      <c r="N174" s="242"/>
      <c r="O174" s="242"/>
      <c r="P174" s="242"/>
      <c r="Q174" s="242"/>
      <c r="R174" s="242"/>
      <c r="S174" s="242"/>
      <c r="T174" s="24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4" t="s">
        <v>159</v>
      </c>
      <c r="AU174" s="244" t="s">
        <v>86</v>
      </c>
      <c r="AV174" s="13" t="s">
        <v>86</v>
      </c>
      <c r="AW174" s="13" t="s">
        <v>4</v>
      </c>
      <c r="AX174" s="13" t="s">
        <v>84</v>
      </c>
      <c r="AY174" s="244" t="s">
        <v>141</v>
      </c>
    </row>
    <row r="175" s="12" customFormat="1" ht="22.8" customHeight="1">
      <c r="A175" s="12"/>
      <c r="B175" s="204"/>
      <c r="C175" s="205"/>
      <c r="D175" s="206" t="s">
        <v>75</v>
      </c>
      <c r="E175" s="218" t="s">
        <v>100</v>
      </c>
      <c r="F175" s="218" t="s">
        <v>242</v>
      </c>
      <c r="G175" s="205"/>
      <c r="H175" s="205"/>
      <c r="I175" s="208"/>
      <c r="J175" s="219">
        <f>BK175</f>
        <v>0</v>
      </c>
      <c r="K175" s="205"/>
      <c r="L175" s="210"/>
      <c r="M175" s="211"/>
      <c r="N175" s="212"/>
      <c r="O175" s="212"/>
      <c r="P175" s="213">
        <f>SUM(P176:P178)</f>
        <v>0</v>
      </c>
      <c r="Q175" s="212"/>
      <c r="R175" s="213">
        <f>SUM(R176:R178)</f>
        <v>8.9844999999999988</v>
      </c>
      <c r="S175" s="212"/>
      <c r="T175" s="214">
        <f>SUM(T176:T178)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15" t="s">
        <v>84</v>
      </c>
      <c r="AT175" s="216" t="s">
        <v>75</v>
      </c>
      <c r="AU175" s="216" t="s">
        <v>84</v>
      </c>
      <c r="AY175" s="215" t="s">
        <v>141</v>
      </c>
      <c r="BK175" s="217">
        <f>SUM(BK176:BK178)</f>
        <v>0</v>
      </c>
    </row>
    <row r="176" s="2" customFormat="1" ht="24.15" customHeight="1">
      <c r="A176" s="39"/>
      <c r="B176" s="40"/>
      <c r="C176" s="220" t="s">
        <v>243</v>
      </c>
      <c r="D176" s="220" t="s">
        <v>143</v>
      </c>
      <c r="E176" s="221" t="s">
        <v>244</v>
      </c>
      <c r="F176" s="222" t="s">
        <v>245</v>
      </c>
      <c r="G176" s="223" t="s">
        <v>146</v>
      </c>
      <c r="H176" s="224">
        <v>17.5</v>
      </c>
      <c r="I176" s="225"/>
      <c r="J176" s="226">
        <f>ROUND(I176*H176,2)</f>
        <v>0</v>
      </c>
      <c r="K176" s="222" t="s">
        <v>147</v>
      </c>
      <c r="L176" s="45"/>
      <c r="M176" s="227" t="s">
        <v>1</v>
      </c>
      <c r="N176" s="228" t="s">
        <v>41</v>
      </c>
      <c r="O176" s="92"/>
      <c r="P176" s="229">
        <f>O176*H176</f>
        <v>0</v>
      </c>
      <c r="Q176" s="229">
        <v>0.51339999999999997</v>
      </c>
      <c r="R176" s="229">
        <f>Q176*H176</f>
        <v>8.9844999999999988</v>
      </c>
      <c r="S176" s="229">
        <v>0</v>
      </c>
      <c r="T176" s="23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1" t="s">
        <v>100</v>
      </c>
      <c r="AT176" s="231" t="s">
        <v>143</v>
      </c>
      <c r="AU176" s="231" t="s">
        <v>86</v>
      </c>
      <c r="AY176" s="18" t="s">
        <v>141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8" t="s">
        <v>84</v>
      </c>
      <c r="BK176" s="232">
        <f>ROUND(I176*H176,2)</f>
        <v>0</v>
      </c>
      <c r="BL176" s="18" t="s">
        <v>100</v>
      </c>
      <c r="BM176" s="231" t="s">
        <v>246</v>
      </c>
    </row>
    <row r="177" s="14" customFormat="1">
      <c r="A177" s="14"/>
      <c r="B177" s="245"/>
      <c r="C177" s="246"/>
      <c r="D177" s="235" t="s">
        <v>159</v>
      </c>
      <c r="E177" s="247" t="s">
        <v>1</v>
      </c>
      <c r="F177" s="248" t="s">
        <v>247</v>
      </c>
      <c r="G177" s="246"/>
      <c r="H177" s="247" t="s">
        <v>1</v>
      </c>
      <c r="I177" s="249"/>
      <c r="J177" s="246"/>
      <c r="K177" s="246"/>
      <c r="L177" s="250"/>
      <c r="M177" s="251"/>
      <c r="N177" s="252"/>
      <c r="O177" s="252"/>
      <c r="P177" s="252"/>
      <c r="Q177" s="252"/>
      <c r="R177" s="252"/>
      <c r="S177" s="252"/>
      <c r="T177" s="253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4" t="s">
        <v>159</v>
      </c>
      <c r="AU177" s="254" t="s">
        <v>86</v>
      </c>
      <c r="AV177" s="14" t="s">
        <v>84</v>
      </c>
      <c r="AW177" s="14" t="s">
        <v>32</v>
      </c>
      <c r="AX177" s="14" t="s">
        <v>76</v>
      </c>
      <c r="AY177" s="254" t="s">
        <v>141</v>
      </c>
    </row>
    <row r="178" s="13" customFormat="1">
      <c r="A178" s="13"/>
      <c r="B178" s="233"/>
      <c r="C178" s="234"/>
      <c r="D178" s="235" t="s">
        <v>159</v>
      </c>
      <c r="E178" s="236" t="s">
        <v>1</v>
      </c>
      <c r="F178" s="237" t="s">
        <v>248</v>
      </c>
      <c r="G178" s="234"/>
      <c r="H178" s="238">
        <v>17.5</v>
      </c>
      <c r="I178" s="239"/>
      <c r="J178" s="234"/>
      <c r="K178" s="234"/>
      <c r="L178" s="240"/>
      <c r="M178" s="241"/>
      <c r="N178" s="242"/>
      <c r="O178" s="242"/>
      <c r="P178" s="242"/>
      <c r="Q178" s="242"/>
      <c r="R178" s="242"/>
      <c r="S178" s="242"/>
      <c r="T178" s="24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4" t="s">
        <v>159</v>
      </c>
      <c r="AU178" s="244" t="s">
        <v>86</v>
      </c>
      <c r="AV178" s="13" t="s">
        <v>86</v>
      </c>
      <c r="AW178" s="13" t="s">
        <v>32</v>
      </c>
      <c r="AX178" s="13" t="s">
        <v>84</v>
      </c>
      <c r="AY178" s="244" t="s">
        <v>141</v>
      </c>
    </row>
    <row r="179" s="12" customFormat="1" ht="22.8" customHeight="1">
      <c r="A179" s="12"/>
      <c r="B179" s="204"/>
      <c r="C179" s="205"/>
      <c r="D179" s="206" t="s">
        <v>75</v>
      </c>
      <c r="E179" s="218" t="s">
        <v>161</v>
      </c>
      <c r="F179" s="218" t="s">
        <v>249</v>
      </c>
      <c r="G179" s="205"/>
      <c r="H179" s="205"/>
      <c r="I179" s="208"/>
      <c r="J179" s="219">
        <f>BK179</f>
        <v>0</v>
      </c>
      <c r="K179" s="205"/>
      <c r="L179" s="210"/>
      <c r="M179" s="211"/>
      <c r="N179" s="212"/>
      <c r="O179" s="212"/>
      <c r="P179" s="213">
        <f>SUM(P180:P189)</f>
        <v>0</v>
      </c>
      <c r="Q179" s="212"/>
      <c r="R179" s="213">
        <f>SUM(R180:R189)</f>
        <v>306.387247</v>
      </c>
      <c r="S179" s="212"/>
      <c r="T179" s="214">
        <f>SUM(T180:T189)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15" t="s">
        <v>84</v>
      </c>
      <c r="AT179" s="216" t="s">
        <v>75</v>
      </c>
      <c r="AU179" s="216" t="s">
        <v>84</v>
      </c>
      <c r="AY179" s="215" t="s">
        <v>141</v>
      </c>
      <c r="BK179" s="217">
        <f>SUM(BK180:BK189)</f>
        <v>0</v>
      </c>
    </row>
    <row r="180" s="2" customFormat="1" ht="24.15" customHeight="1">
      <c r="A180" s="39"/>
      <c r="B180" s="40"/>
      <c r="C180" s="220" t="s">
        <v>250</v>
      </c>
      <c r="D180" s="220" t="s">
        <v>143</v>
      </c>
      <c r="E180" s="221" t="s">
        <v>251</v>
      </c>
      <c r="F180" s="222" t="s">
        <v>252</v>
      </c>
      <c r="G180" s="223" t="s">
        <v>146</v>
      </c>
      <c r="H180" s="224">
        <v>284.5</v>
      </c>
      <c r="I180" s="225"/>
      <c r="J180" s="226">
        <f>ROUND(I180*H180,2)</f>
        <v>0</v>
      </c>
      <c r="K180" s="222" t="s">
        <v>147</v>
      </c>
      <c r="L180" s="45"/>
      <c r="M180" s="227" t="s">
        <v>1</v>
      </c>
      <c r="N180" s="228" t="s">
        <v>41</v>
      </c>
      <c r="O180" s="92"/>
      <c r="P180" s="229">
        <f>O180*H180</f>
        <v>0</v>
      </c>
      <c r="Q180" s="229">
        <v>0.29160000000000003</v>
      </c>
      <c r="R180" s="229">
        <f>Q180*H180</f>
        <v>82.9602</v>
      </c>
      <c r="S180" s="229">
        <v>0</v>
      </c>
      <c r="T180" s="230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1" t="s">
        <v>100</v>
      </c>
      <c r="AT180" s="231" t="s">
        <v>143</v>
      </c>
      <c r="AU180" s="231" t="s">
        <v>86</v>
      </c>
      <c r="AY180" s="18" t="s">
        <v>141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8" t="s">
        <v>84</v>
      </c>
      <c r="BK180" s="232">
        <f>ROUND(I180*H180,2)</f>
        <v>0</v>
      </c>
      <c r="BL180" s="18" t="s">
        <v>100</v>
      </c>
      <c r="BM180" s="231" t="s">
        <v>253</v>
      </c>
    </row>
    <row r="181" s="2" customFormat="1" ht="24.15" customHeight="1">
      <c r="A181" s="39"/>
      <c r="B181" s="40"/>
      <c r="C181" s="220" t="s">
        <v>7</v>
      </c>
      <c r="D181" s="220" t="s">
        <v>143</v>
      </c>
      <c r="E181" s="221" t="s">
        <v>254</v>
      </c>
      <c r="F181" s="222" t="s">
        <v>255</v>
      </c>
      <c r="G181" s="223" t="s">
        <v>146</v>
      </c>
      <c r="H181" s="224">
        <v>284.5</v>
      </c>
      <c r="I181" s="225"/>
      <c r="J181" s="226">
        <f>ROUND(I181*H181,2)</f>
        <v>0</v>
      </c>
      <c r="K181" s="222" t="s">
        <v>147</v>
      </c>
      <c r="L181" s="45"/>
      <c r="M181" s="227" t="s">
        <v>1</v>
      </c>
      <c r="N181" s="228" t="s">
        <v>41</v>
      </c>
      <c r="O181" s="92"/>
      <c r="P181" s="229">
        <f>O181*H181</f>
        <v>0</v>
      </c>
      <c r="Q181" s="229">
        <v>0.46000000000000002</v>
      </c>
      <c r="R181" s="229">
        <f>Q181*H181</f>
        <v>130.87000000000001</v>
      </c>
      <c r="S181" s="229">
        <v>0</v>
      </c>
      <c r="T181" s="230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1" t="s">
        <v>100</v>
      </c>
      <c r="AT181" s="231" t="s">
        <v>143</v>
      </c>
      <c r="AU181" s="231" t="s">
        <v>86</v>
      </c>
      <c r="AY181" s="18" t="s">
        <v>141</v>
      </c>
      <c r="BE181" s="232">
        <f>IF(N181="základní",J181,0)</f>
        <v>0</v>
      </c>
      <c r="BF181" s="232">
        <f>IF(N181="snížená",J181,0)</f>
        <v>0</v>
      </c>
      <c r="BG181" s="232">
        <f>IF(N181="zákl. přenesená",J181,0)</f>
        <v>0</v>
      </c>
      <c r="BH181" s="232">
        <f>IF(N181="sníž. přenesená",J181,0)</f>
        <v>0</v>
      </c>
      <c r="BI181" s="232">
        <f>IF(N181="nulová",J181,0)</f>
        <v>0</v>
      </c>
      <c r="BJ181" s="18" t="s">
        <v>84</v>
      </c>
      <c r="BK181" s="232">
        <f>ROUND(I181*H181,2)</f>
        <v>0</v>
      </c>
      <c r="BL181" s="18" t="s">
        <v>100</v>
      </c>
      <c r="BM181" s="231" t="s">
        <v>256</v>
      </c>
    </row>
    <row r="182" s="2" customFormat="1" ht="33" customHeight="1">
      <c r="A182" s="39"/>
      <c r="B182" s="40"/>
      <c r="C182" s="220" t="s">
        <v>257</v>
      </c>
      <c r="D182" s="220" t="s">
        <v>143</v>
      </c>
      <c r="E182" s="221" t="s">
        <v>258</v>
      </c>
      <c r="F182" s="222" t="s">
        <v>259</v>
      </c>
      <c r="G182" s="223" t="s">
        <v>146</v>
      </c>
      <c r="H182" s="224">
        <v>284.5</v>
      </c>
      <c r="I182" s="225"/>
      <c r="J182" s="226">
        <f>ROUND(I182*H182,2)</f>
        <v>0</v>
      </c>
      <c r="K182" s="222" t="s">
        <v>147</v>
      </c>
      <c r="L182" s="45"/>
      <c r="M182" s="227" t="s">
        <v>1</v>
      </c>
      <c r="N182" s="228" t="s">
        <v>41</v>
      </c>
      <c r="O182" s="92"/>
      <c r="P182" s="229">
        <f>O182*H182</f>
        <v>0</v>
      </c>
      <c r="Q182" s="229">
        <v>0.13188</v>
      </c>
      <c r="R182" s="229">
        <f>Q182*H182</f>
        <v>37.519860000000001</v>
      </c>
      <c r="S182" s="229">
        <v>0</v>
      </c>
      <c r="T182" s="230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1" t="s">
        <v>100</v>
      </c>
      <c r="AT182" s="231" t="s">
        <v>143</v>
      </c>
      <c r="AU182" s="231" t="s">
        <v>86</v>
      </c>
      <c r="AY182" s="18" t="s">
        <v>141</v>
      </c>
      <c r="BE182" s="232">
        <f>IF(N182="základní",J182,0)</f>
        <v>0</v>
      </c>
      <c r="BF182" s="232">
        <f>IF(N182="snížená",J182,0)</f>
        <v>0</v>
      </c>
      <c r="BG182" s="232">
        <f>IF(N182="zákl. přenesená",J182,0)</f>
        <v>0</v>
      </c>
      <c r="BH182" s="232">
        <f>IF(N182="sníž. přenesená",J182,0)</f>
        <v>0</v>
      </c>
      <c r="BI182" s="232">
        <f>IF(N182="nulová",J182,0)</f>
        <v>0</v>
      </c>
      <c r="BJ182" s="18" t="s">
        <v>84</v>
      </c>
      <c r="BK182" s="232">
        <f>ROUND(I182*H182,2)</f>
        <v>0</v>
      </c>
      <c r="BL182" s="18" t="s">
        <v>100</v>
      </c>
      <c r="BM182" s="231" t="s">
        <v>260</v>
      </c>
    </row>
    <row r="183" s="2" customFormat="1" ht="24.15" customHeight="1">
      <c r="A183" s="39"/>
      <c r="B183" s="40"/>
      <c r="C183" s="220" t="s">
        <v>261</v>
      </c>
      <c r="D183" s="220" t="s">
        <v>143</v>
      </c>
      <c r="E183" s="221" t="s">
        <v>262</v>
      </c>
      <c r="F183" s="222" t="s">
        <v>263</v>
      </c>
      <c r="G183" s="223" t="s">
        <v>146</v>
      </c>
      <c r="H183" s="224">
        <v>284.5</v>
      </c>
      <c r="I183" s="225"/>
      <c r="J183" s="226">
        <f>ROUND(I183*H183,2)</f>
        <v>0</v>
      </c>
      <c r="K183" s="222" t="s">
        <v>147</v>
      </c>
      <c r="L183" s="45"/>
      <c r="M183" s="227" t="s">
        <v>1</v>
      </c>
      <c r="N183" s="228" t="s">
        <v>41</v>
      </c>
      <c r="O183" s="92"/>
      <c r="P183" s="229">
        <f>O183*H183</f>
        <v>0</v>
      </c>
      <c r="Q183" s="229">
        <v>0.02111</v>
      </c>
      <c r="R183" s="229">
        <f>Q183*H183</f>
        <v>6.005795</v>
      </c>
      <c r="S183" s="229">
        <v>0</v>
      </c>
      <c r="T183" s="23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1" t="s">
        <v>100</v>
      </c>
      <c r="AT183" s="231" t="s">
        <v>143</v>
      </c>
      <c r="AU183" s="231" t="s">
        <v>86</v>
      </c>
      <c r="AY183" s="18" t="s">
        <v>141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8" t="s">
        <v>84</v>
      </c>
      <c r="BK183" s="232">
        <f>ROUND(I183*H183,2)</f>
        <v>0</v>
      </c>
      <c r="BL183" s="18" t="s">
        <v>100</v>
      </c>
      <c r="BM183" s="231" t="s">
        <v>264</v>
      </c>
    </row>
    <row r="184" s="2" customFormat="1" ht="24.15" customHeight="1">
      <c r="A184" s="39"/>
      <c r="B184" s="40"/>
      <c r="C184" s="220" t="s">
        <v>265</v>
      </c>
      <c r="D184" s="220" t="s">
        <v>143</v>
      </c>
      <c r="E184" s="221" t="s">
        <v>266</v>
      </c>
      <c r="F184" s="222" t="s">
        <v>267</v>
      </c>
      <c r="G184" s="223" t="s">
        <v>146</v>
      </c>
      <c r="H184" s="224">
        <v>452.80000000000001</v>
      </c>
      <c r="I184" s="225"/>
      <c r="J184" s="226">
        <f>ROUND(I184*H184,2)</f>
        <v>0</v>
      </c>
      <c r="K184" s="222" t="s">
        <v>147</v>
      </c>
      <c r="L184" s="45"/>
      <c r="M184" s="227" t="s">
        <v>1</v>
      </c>
      <c r="N184" s="228" t="s">
        <v>41</v>
      </c>
      <c r="O184" s="92"/>
      <c r="P184" s="229">
        <f>O184*H184</f>
        <v>0</v>
      </c>
      <c r="Q184" s="229">
        <v>0.00071000000000000002</v>
      </c>
      <c r="R184" s="229">
        <f>Q184*H184</f>
        <v>0.321488</v>
      </c>
      <c r="S184" s="229">
        <v>0</v>
      </c>
      <c r="T184" s="230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1" t="s">
        <v>100</v>
      </c>
      <c r="AT184" s="231" t="s">
        <v>143</v>
      </c>
      <c r="AU184" s="231" t="s">
        <v>86</v>
      </c>
      <c r="AY184" s="18" t="s">
        <v>141</v>
      </c>
      <c r="BE184" s="232">
        <f>IF(N184="základní",J184,0)</f>
        <v>0</v>
      </c>
      <c r="BF184" s="232">
        <f>IF(N184="snížená",J184,0)</f>
        <v>0</v>
      </c>
      <c r="BG184" s="232">
        <f>IF(N184="zákl. přenesená",J184,0)</f>
        <v>0</v>
      </c>
      <c r="BH184" s="232">
        <f>IF(N184="sníž. přenesená",J184,0)</f>
        <v>0</v>
      </c>
      <c r="BI184" s="232">
        <f>IF(N184="nulová",J184,0)</f>
        <v>0</v>
      </c>
      <c r="BJ184" s="18" t="s">
        <v>84</v>
      </c>
      <c r="BK184" s="232">
        <f>ROUND(I184*H184,2)</f>
        <v>0</v>
      </c>
      <c r="BL184" s="18" t="s">
        <v>100</v>
      </c>
      <c r="BM184" s="231" t="s">
        <v>268</v>
      </c>
    </row>
    <row r="185" s="2" customFormat="1" ht="24.15" customHeight="1">
      <c r="A185" s="39"/>
      <c r="B185" s="40"/>
      <c r="C185" s="220" t="s">
        <v>269</v>
      </c>
      <c r="D185" s="220" t="s">
        <v>143</v>
      </c>
      <c r="E185" s="221" t="s">
        <v>266</v>
      </c>
      <c r="F185" s="222" t="s">
        <v>267</v>
      </c>
      <c r="G185" s="223" t="s">
        <v>146</v>
      </c>
      <c r="H185" s="224">
        <v>284.5</v>
      </c>
      <c r="I185" s="225"/>
      <c r="J185" s="226">
        <f>ROUND(I185*H185,2)</f>
        <v>0</v>
      </c>
      <c r="K185" s="222" t="s">
        <v>147</v>
      </c>
      <c r="L185" s="45"/>
      <c r="M185" s="227" t="s">
        <v>1</v>
      </c>
      <c r="N185" s="228" t="s">
        <v>41</v>
      </c>
      <c r="O185" s="92"/>
      <c r="P185" s="229">
        <f>O185*H185</f>
        <v>0</v>
      </c>
      <c r="Q185" s="229">
        <v>0.00071000000000000002</v>
      </c>
      <c r="R185" s="229">
        <f>Q185*H185</f>
        <v>0.20199500000000001</v>
      </c>
      <c r="S185" s="229">
        <v>0</v>
      </c>
      <c r="T185" s="230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1" t="s">
        <v>100</v>
      </c>
      <c r="AT185" s="231" t="s">
        <v>143</v>
      </c>
      <c r="AU185" s="231" t="s">
        <v>86</v>
      </c>
      <c r="AY185" s="18" t="s">
        <v>141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8" t="s">
        <v>84</v>
      </c>
      <c r="BK185" s="232">
        <f>ROUND(I185*H185,2)</f>
        <v>0</v>
      </c>
      <c r="BL185" s="18" t="s">
        <v>100</v>
      </c>
      <c r="BM185" s="231" t="s">
        <v>270</v>
      </c>
    </row>
    <row r="186" s="2" customFormat="1" ht="16.5" customHeight="1">
      <c r="A186" s="39"/>
      <c r="B186" s="40"/>
      <c r="C186" s="220" t="s">
        <v>271</v>
      </c>
      <c r="D186" s="220" t="s">
        <v>143</v>
      </c>
      <c r="E186" s="221" t="s">
        <v>272</v>
      </c>
      <c r="F186" s="222" t="s">
        <v>273</v>
      </c>
      <c r="G186" s="223" t="s">
        <v>146</v>
      </c>
      <c r="H186" s="224">
        <v>284.5</v>
      </c>
      <c r="I186" s="225"/>
      <c r="J186" s="226">
        <f>ROUND(I186*H186,2)</f>
        <v>0</v>
      </c>
      <c r="K186" s="222" t="s">
        <v>147</v>
      </c>
      <c r="L186" s="45"/>
      <c r="M186" s="227" t="s">
        <v>1</v>
      </c>
      <c r="N186" s="228" t="s">
        <v>41</v>
      </c>
      <c r="O186" s="92"/>
      <c r="P186" s="229">
        <f>O186*H186</f>
        <v>0</v>
      </c>
      <c r="Q186" s="229">
        <v>0.0050499999999999998</v>
      </c>
      <c r="R186" s="229">
        <f>Q186*H186</f>
        <v>1.436725</v>
      </c>
      <c r="S186" s="229">
        <v>0</v>
      </c>
      <c r="T186" s="230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1" t="s">
        <v>100</v>
      </c>
      <c r="AT186" s="231" t="s">
        <v>143</v>
      </c>
      <c r="AU186" s="231" t="s">
        <v>86</v>
      </c>
      <c r="AY186" s="18" t="s">
        <v>141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8" t="s">
        <v>84</v>
      </c>
      <c r="BK186" s="232">
        <f>ROUND(I186*H186,2)</f>
        <v>0</v>
      </c>
      <c r="BL186" s="18" t="s">
        <v>100</v>
      </c>
      <c r="BM186" s="231" t="s">
        <v>274</v>
      </c>
    </row>
    <row r="187" s="2" customFormat="1" ht="33" customHeight="1">
      <c r="A187" s="39"/>
      <c r="B187" s="40"/>
      <c r="C187" s="220" t="s">
        <v>275</v>
      </c>
      <c r="D187" s="220" t="s">
        <v>143</v>
      </c>
      <c r="E187" s="221" t="s">
        <v>276</v>
      </c>
      <c r="F187" s="222" t="s">
        <v>277</v>
      </c>
      <c r="G187" s="223" t="s">
        <v>146</v>
      </c>
      <c r="H187" s="224">
        <v>452.80000000000001</v>
      </c>
      <c r="I187" s="225"/>
      <c r="J187" s="226">
        <f>ROUND(I187*H187,2)</f>
        <v>0</v>
      </c>
      <c r="K187" s="222" t="s">
        <v>147</v>
      </c>
      <c r="L187" s="45"/>
      <c r="M187" s="227" t="s">
        <v>1</v>
      </c>
      <c r="N187" s="228" t="s">
        <v>41</v>
      </c>
      <c r="O187" s="92"/>
      <c r="P187" s="229">
        <f>O187*H187</f>
        <v>0</v>
      </c>
      <c r="Q187" s="229">
        <v>0.10373</v>
      </c>
      <c r="R187" s="229">
        <f>Q187*H187</f>
        <v>46.968944</v>
      </c>
      <c r="S187" s="229">
        <v>0</v>
      </c>
      <c r="T187" s="230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1" t="s">
        <v>100</v>
      </c>
      <c r="AT187" s="231" t="s">
        <v>143</v>
      </c>
      <c r="AU187" s="231" t="s">
        <v>86</v>
      </c>
      <c r="AY187" s="18" t="s">
        <v>141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8" t="s">
        <v>84</v>
      </c>
      <c r="BK187" s="232">
        <f>ROUND(I187*H187,2)</f>
        <v>0</v>
      </c>
      <c r="BL187" s="18" t="s">
        <v>100</v>
      </c>
      <c r="BM187" s="231" t="s">
        <v>278</v>
      </c>
    </row>
    <row r="188" s="2" customFormat="1" ht="21.75" customHeight="1">
      <c r="A188" s="39"/>
      <c r="B188" s="40"/>
      <c r="C188" s="220" t="s">
        <v>279</v>
      </c>
      <c r="D188" s="220" t="s">
        <v>143</v>
      </c>
      <c r="E188" s="221" t="s">
        <v>280</v>
      </c>
      <c r="F188" s="222" t="s">
        <v>281</v>
      </c>
      <c r="G188" s="223" t="s">
        <v>234</v>
      </c>
      <c r="H188" s="224">
        <v>28.399999999999999</v>
      </c>
      <c r="I188" s="225"/>
      <c r="J188" s="226">
        <f>ROUND(I188*H188,2)</f>
        <v>0</v>
      </c>
      <c r="K188" s="222" t="s">
        <v>147</v>
      </c>
      <c r="L188" s="45"/>
      <c r="M188" s="227" t="s">
        <v>1</v>
      </c>
      <c r="N188" s="228" t="s">
        <v>41</v>
      </c>
      <c r="O188" s="92"/>
      <c r="P188" s="229">
        <f>O188*H188</f>
        <v>0</v>
      </c>
      <c r="Q188" s="229">
        <v>0.0035999999999999999</v>
      </c>
      <c r="R188" s="229">
        <f>Q188*H188</f>
        <v>0.10224</v>
      </c>
      <c r="S188" s="229">
        <v>0</v>
      </c>
      <c r="T188" s="230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1" t="s">
        <v>100</v>
      </c>
      <c r="AT188" s="231" t="s">
        <v>143</v>
      </c>
      <c r="AU188" s="231" t="s">
        <v>86</v>
      </c>
      <c r="AY188" s="18" t="s">
        <v>141</v>
      </c>
      <c r="BE188" s="232">
        <f>IF(N188="základní",J188,0)</f>
        <v>0</v>
      </c>
      <c r="BF188" s="232">
        <f>IF(N188="snížená",J188,0)</f>
        <v>0</v>
      </c>
      <c r="BG188" s="232">
        <f>IF(N188="zákl. přenesená",J188,0)</f>
        <v>0</v>
      </c>
      <c r="BH188" s="232">
        <f>IF(N188="sníž. přenesená",J188,0)</f>
        <v>0</v>
      </c>
      <c r="BI188" s="232">
        <f>IF(N188="nulová",J188,0)</f>
        <v>0</v>
      </c>
      <c r="BJ188" s="18" t="s">
        <v>84</v>
      </c>
      <c r="BK188" s="232">
        <f>ROUND(I188*H188,2)</f>
        <v>0</v>
      </c>
      <c r="BL188" s="18" t="s">
        <v>100</v>
      </c>
      <c r="BM188" s="231" t="s">
        <v>282</v>
      </c>
    </row>
    <row r="189" s="13" customFormat="1">
      <c r="A189" s="13"/>
      <c r="B189" s="233"/>
      <c r="C189" s="234"/>
      <c r="D189" s="235" t="s">
        <v>159</v>
      </c>
      <c r="E189" s="236" t="s">
        <v>1</v>
      </c>
      <c r="F189" s="237" t="s">
        <v>283</v>
      </c>
      <c r="G189" s="234"/>
      <c r="H189" s="238">
        <v>28.399999999999999</v>
      </c>
      <c r="I189" s="239"/>
      <c r="J189" s="234"/>
      <c r="K189" s="234"/>
      <c r="L189" s="240"/>
      <c r="M189" s="241"/>
      <c r="N189" s="242"/>
      <c r="O189" s="242"/>
      <c r="P189" s="242"/>
      <c r="Q189" s="242"/>
      <c r="R189" s="242"/>
      <c r="S189" s="242"/>
      <c r="T189" s="24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4" t="s">
        <v>159</v>
      </c>
      <c r="AU189" s="244" t="s">
        <v>86</v>
      </c>
      <c r="AV189" s="13" t="s">
        <v>86</v>
      </c>
      <c r="AW189" s="13" t="s">
        <v>32</v>
      </c>
      <c r="AX189" s="13" t="s">
        <v>84</v>
      </c>
      <c r="AY189" s="244" t="s">
        <v>141</v>
      </c>
    </row>
    <row r="190" s="12" customFormat="1" ht="22.8" customHeight="1">
      <c r="A190" s="12"/>
      <c r="B190" s="204"/>
      <c r="C190" s="205"/>
      <c r="D190" s="206" t="s">
        <v>75</v>
      </c>
      <c r="E190" s="218" t="s">
        <v>184</v>
      </c>
      <c r="F190" s="218" t="s">
        <v>284</v>
      </c>
      <c r="G190" s="205"/>
      <c r="H190" s="205"/>
      <c r="I190" s="208"/>
      <c r="J190" s="219">
        <f>BK190</f>
        <v>0</v>
      </c>
      <c r="K190" s="205"/>
      <c r="L190" s="210"/>
      <c r="M190" s="211"/>
      <c r="N190" s="212"/>
      <c r="O190" s="212"/>
      <c r="P190" s="213">
        <f>SUM(P191:P194)</f>
        <v>0</v>
      </c>
      <c r="Q190" s="212"/>
      <c r="R190" s="213">
        <f>SUM(R191:R194)</f>
        <v>0</v>
      </c>
      <c r="S190" s="212"/>
      <c r="T190" s="214">
        <f>SUM(T191:T194)</f>
        <v>70.669799999999995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15" t="s">
        <v>84</v>
      </c>
      <c r="AT190" s="216" t="s">
        <v>75</v>
      </c>
      <c r="AU190" s="216" t="s">
        <v>84</v>
      </c>
      <c r="AY190" s="215" t="s">
        <v>141</v>
      </c>
      <c r="BK190" s="217">
        <f>SUM(BK191:BK194)</f>
        <v>0</v>
      </c>
    </row>
    <row r="191" s="2" customFormat="1" ht="16.5" customHeight="1">
      <c r="A191" s="39"/>
      <c r="B191" s="40"/>
      <c r="C191" s="220" t="s">
        <v>285</v>
      </c>
      <c r="D191" s="220" t="s">
        <v>143</v>
      </c>
      <c r="E191" s="221" t="s">
        <v>286</v>
      </c>
      <c r="F191" s="222" t="s">
        <v>287</v>
      </c>
      <c r="G191" s="223" t="s">
        <v>234</v>
      </c>
      <c r="H191" s="224">
        <v>6</v>
      </c>
      <c r="I191" s="225"/>
      <c r="J191" s="226">
        <f>ROUND(I191*H191,2)</f>
        <v>0</v>
      </c>
      <c r="K191" s="222" t="s">
        <v>147</v>
      </c>
      <c r="L191" s="45"/>
      <c r="M191" s="227" t="s">
        <v>1</v>
      </c>
      <c r="N191" s="228" t="s">
        <v>41</v>
      </c>
      <c r="O191" s="92"/>
      <c r="P191" s="229">
        <f>O191*H191</f>
        <v>0</v>
      </c>
      <c r="Q191" s="229">
        <v>0</v>
      </c>
      <c r="R191" s="229">
        <f>Q191*H191</f>
        <v>0</v>
      </c>
      <c r="S191" s="229">
        <v>0</v>
      </c>
      <c r="T191" s="230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1" t="s">
        <v>100</v>
      </c>
      <c r="AT191" s="231" t="s">
        <v>143</v>
      </c>
      <c r="AU191" s="231" t="s">
        <v>86</v>
      </c>
      <c r="AY191" s="18" t="s">
        <v>141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8" t="s">
        <v>84</v>
      </c>
      <c r="BK191" s="232">
        <f>ROUND(I191*H191,2)</f>
        <v>0</v>
      </c>
      <c r="BL191" s="18" t="s">
        <v>100</v>
      </c>
      <c r="BM191" s="231" t="s">
        <v>288</v>
      </c>
    </row>
    <row r="192" s="2" customFormat="1" ht="24.15" customHeight="1">
      <c r="A192" s="39"/>
      <c r="B192" s="40"/>
      <c r="C192" s="220" t="s">
        <v>289</v>
      </c>
      <c r="D192" s="220" t="s">
        <v>143</v>
      </c>
      <c r="E192" s="221" t="s">
        <v>290</v>
      </c>
      <c r="F192" s="222" t="s">
        <v>291</v>
      </c>
      <c r="G192" s="223" t="s">
        <v>234</v>
      </c>
      <c r="H192" s="224">
        <v>117</v>
      </c>
      <c r="I192" s="225"/>
      <c r="J192" s="226">
        <f>ROUND(I192*H192,2)</f>
        <v>0</v>
      </c>
      <c r="K192" s="222" t="s">
        <v>147</v>
      </c>
      <c r="L192" s="45"/>
      <c r="M192" s="227" t="s">
        <v>1</v>
      </c>
      <c r="N192" s="228" t="s">
        <v>41</v>
      </c>
      <c r="O192" s="92"/>
      <c r="P192" s="229">
        <f>O192*H192</f>
        <v>0</v>
      </c>
      <c r="Q192" s="229">
        <v>0</v>
      </c>
      <c r="R192" s="229">
        <f>Q192*H192</f>
        <v>0</v>
      </c>
      <c r="S192" s="229">
        <v>0.097000000000000003</v>
      </c>
      <c r="T192" s="230">
        <f>S192*H192</f>
        <v>11.349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1" t="s">
        <v>100</v>
      </c>
      <c r="AT192" s="231" t="s">
        <v>143</v>
      </c>
      <c r="AU192" s="231" t="s">
        <v>86</v>
      </c>
      <c r="AY192" s="18" t="s">
        <v>141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8" t="s">
        <v>84</v>
      </c>
      <c r="BK192" s="232">
        <f>ROUND(I192*H192,2)</f>
        <v>0</v>
      </c>
      <c r="BL192" s="18" t="s">
        <v>100</v>
      </c>
      <c r="BM192" s="231" t="s">
        <v>292</v>
      </c>
    </row>
    <row r="193" s="2" customFormat="1" ht="16.5" customHeight="1">
      <c r="A193" s="39"/>
      <c r="B193" s="40"/>
      <c r="C193" s="220" t="s">
        <v>293</v>
      </c>
      <c r="D193" s="220" t="s">
        <v>143</v>
      </c>
      <c r="E193" s="221" t="s">
        <v>294</v>
      </c>
      <c r="F193" s="222" t="s">
        <v>295</v>
      </c>
      <c r="G193" s="223" t="s">
        <v>146</v>
      </c>
      <c r="H193" s="224">
        <v>235.40000000000001</v>
      </c>
      <c r="I193" s="225"/>
      <c r="J193" s="226">
        <f>ROUND(I193*H193,2)</f>
        <v>0</v>
      </c>
      <c r="K193" s="222" t="s">
        <v>147</v>
      </c>
      <c r="L193" s="45"/>
      <c r="M193" s="227" t="s">
        <v>1</v>
      </c>
      <c r="N193" s="228" t="s">
        <v>41</v>
      </c>
      <c r="O193" s="92"/>
      <c r="P193" s="229">
        <f>O193*H193</f>
        <v>0</v>
      </c>
      <c r="Q193" s="229">
        <v>0</v>
      </c>
      <c r="R193" s="229">
        <f>Q193*H193</f>
        <v>0</v>
      </c>
      <c r="S193" s="229">
        <v>0.252</v>
      </c>
      <c r="T193" s="230">
        <f>S193*H193</f>
        <v>59.320799999999998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1" t="s">
        <v>100</v>
      </c>
      <c r="AT193" s="231" t="s">
        <v>143</v>
      </c>
      <c r="AU193" s="231" t="s">
        <v>86</v>
      </c>
      <c r="AY193" s="18" t="s">
        <v>141</v>
      </c>
      <c r="BE193" s="232">
        <f>IF(N193="základní",J193,0)</f>
        <v>0</v>
      </c>
      <c r="BF193" s="232">
        <f>IF(N193="snížená",J193,0)</f>
        <v>0</v>
      </c>
      <c r="BG193" s="232">
        <f>IF(N193="zákl. přenesená",J193,0)</f>
        <v>0</v>
      </c>
      <c r="BH193" s="232">
        <f>IF(N193="sníž. přenesená",J193,0)</f>
        <v>0</v>
      </c>
      <c r="BI193" s="232">
        <f>IF(N193="nulová",J193,0)</f>
        <v>0</v>
      </c>
      <c r="BJ193" s="18" t="s">
        <v>84</v>
      </c>
      <c r="BK193" s="232">
        <f>ROUND(I193*H193,2)</f>
        <v>0</v>
      </c>
      <c r="BL193" s="18" t="s">
        <v>100</v>
      </c>
      <c r="BM193" s="231" t="s">
        <v>296</v>
      </c>
    </row>
    <row r="194" s="13" customFormat="1">
      <c r="A194" s="13"/>
      <c r="B194" s="233"/>
      <c r="C194" s="234"/>
      <c r="D194" s="235" t="s">
        <v>159</v>
      </c>
      <c r="E194" s="236" t="s">
        <v>1</v>
      </c>
      <c r="F194" s="237" t="s">
        <v>297</v>
      </c>
      <c r="G194" s="234"/>
      <c r="H194" s="238">
        <v>235.40000000000001</v>
      </c>
      <c r="I194" s="239"/>
      <c r="J194" s="234"/>
      <c r="K194" s="234"/>
      <c r="L194" s="240"/>
      <c r="M194" s="241"/>
      <c r="N194" s="242"/>
      <c r="O194" s="242"/>
      <c r="P194" s="242"/>
      <c r="Q194" s="242"/>
      <c r="R194" s="242"/>
      <c r="S194" s="242"/>
      <c r="T194" s="24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4" t="s">
        <v>159</v>
      </c>
      <c r="AU194" s="244" t="s">
        <v>86</v>
      </c>
      <c r="AV194" s="13" t="s">
        <v>86</v>
      </c>
      <c r="AW194" s="13" t="s">
        <v>32</v>
      </c>
      <c r="AX194" s="13" t="s">
        <v>84</v>
      </c>
      <c r="AY194" s="244" t="s">
        <v>141</v>
      </c>
    </row>
    <row r="195" s="12" customFormat="1" ht="22.8" customHeight="1">
      <c r="A195" s="12"/>
      <c r="B195" s="204"/>
      <c r="C195" s="205"/>
      <c r="D195" s="206" t="s">
        <v>75</v>
      </c>
      <c r="E195" s="218" t="s">
        <v>298</v>
      </c>
      <c r="F195" s="218" t="s">
        <v>299</v>
      </c>
      <c r="G195" s="205"/>
      <c r="H195" s="205"/>
      <c r="I195" s="208"/>
      <c r="J195" s="219">
        <f>BK195</f>
        <v>0</v>
      </c>
      <c r="K195" s="205"/>
      <c r="L195" s="210"/>
      <c r="M195" s="211"/>
      <c r="N195" s="212"/>
      <c r="O195" s="212"/>
      <c r="P195" s="213">
        <f>SUM(P196:P201)</f>
        <v>0</v>
      </c>
      <c r="Q195" s="212"/>
      <c r="R195" s="213">
        <f>SUM(R196:R201)</f>
        <v>0</v>
      </c>
      <c r="S195" s="212"/>
      <c r="T195" s="214">
        <f>SUM(T196:T201)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15" t="s">
        <v>84</v>
      </c>
      <c r="AT195" s="216" t="s">
        <v>75</v>
      </c>
      <c r="AU195" s="216" t="s">
        <v>84</v>
      </c>
      <c r="AY195" s="215" t="s">
        <v>141</v>
      </c>
      <c r="BK195" s="217">
        <f>SUM(BK196:BK201)</f>
        <v>0</v>
      </c>
    </row>
    <row r="196" s="2" customFormat="1" ht="21.75" customHeight="1">
      <c r="A196" s="39"/>
      <c r="B196" s="40"/>
      <c r="C196" s="220" t="s">
        <v>300</v>
      </c>
      <c r="D196" s="220" t="s">
        <v>143</v>
      </c>
      <c r="E196" s="221" t="s">
        <v>301</v>
      </c>
      <c r="F196" s="222" t="s">
        <v>302</v>
      </c>
      <c r="G196" s="223" t="s">
        <v>196</v>
      </c>
      <c r="H196" s="224">
        <v>293.73599999999999</v>
      </c>
      <c r="I196" s="225"/>
      <c r="J196" s="226">
        <f>ROUND(I196*H196,2)</f>
        <v>0</v>
      </c>
      <c r="K196" s="222" t="s">
        <v>147</v>
      </c>
      <c r="L196" s="45"/>
      <c r="M196" s="227" t="s">
        <v>1</v>
      </c>
      <c r="N196" s="228" t="s">
        <v>41</v>
      </c>
      <c r="O196" s="92"/>
      <c r="P196" s="229">
        <f>O196*H196</f>
        <v>0</v>
      </c>
      <c r="Q196" s="229">
        <v>0</v>
      </c>
      <c r="R196" s="229">
        <f>Q196*H196</f>
        <v>0</v>
      </c>
      <c r="S196" s="229">
        <v>0</v>
      </c>
      <c r="T196" s="230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1" t="s">
        <v>100</v>
      </c>
      <c r="AT196" s="231" t="s">
        <v>143</v>
      </c>
      <c r="AU196" s="231" t="s">
        <v>86</v>
      </c>
      <c r="AY196" s="18" t="s">
        <v>141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8" t="s">
        <v>84</v>
      </c>
      <c r="BK196" s="232">
        <f>ROUND(I196*H196,2)</f>
        <v>0</v>
      </c>
      <c r="BL196" s="18" t="s">
        <v>100</v>
      </c>
      <c r="BM196" s="231" t="s">
        <v>303</v>
      </c>
    </row>
    <row r="197" s="2" customFormat="1" ht="24.15" customHeight="1">
      <c r="A197" s="39"/>
      <c r="B197" s="40"/>
      <c r="C197" s="220" t="s">
        <v>304</v>
      </c>
      <c r="D197" s="220" t="s">
        <v>143</v>
      </c>
      <c r="E197" s="221" t="s">
        <v>305</v>
      </c>
      <c r="F197" s="222" t="s">
        <v>306</v>
      </c>
      <c r="G197" s="223" t="s">
        <v>196</v>
      </c>
      <c r="H197" s="224">
        <v>7049.6639999999998</v>
      </c>
      <c r="I197" s="225"/>
      <c r="J197" s="226">
        <f>ROUND(I197*H197,2)</f>
        <v>0</v>
      </c>
      <c r="K197" s="222" t="s">
        <v>147</v>
      </c>
      <c r="L197" s="45"/>
      <c r="M197" s="227" t="s">
        <v>1</v>
      </c>
      <c r="N197" s="228" t="s">
        <v>41</v>
      </c>
      <c r="O197" s="92"/>
      <c r="P197" s="229">
        <f>O197*H197</f>
        <v>0</v>
      </c>
      <c r="Q197" s="229">
        <v>0</v>
      </c>
      <c r="R197" s="229">
        <f>Q197*H197</f>
        <v>0</v>
      </c>
      <c r="S197" s="229">
        <v>0</v>
      </c>
      <c r="T197" s="230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1" t="s">
        <v>100</v>
      </c>
      <c r="AT197" s="231" t="s">
        <v>143</v>
      </c>
      <c r="AU197" s="231" t="s">
        <v>86</v>
      </c>
      <c r="AY197" s="18" t="s">
        <v>141</v>
      </c>
      <c r="BE197" s="232">
        <f>IF(N197="základní",J197,0)</f>
        <v>0</v>
      </c>
      <c r="BF197" s="232">
        <f>IF(N197="snížená",J197,0)</f>
        <v>0</v>
      </c>
      <c r="BG197" s="232">
        <f>IF(N197="zákl. přenesená",J197,0)</f>
        <v>0</v>
      </c>
      <c r="BH197" s="232">
        <f>IF(N197="sníž. přenesená",J197,0)</f>
        <v>0</v>
      </c>
      <c r="BI197" s="232">
        <f>IF(N197="nulová",J197,0)</f>
        <v>0</v>
      </c>
      <c r="BJ197" s="18" t="s">
        <v>84</v>
      </c>
      <c r="BK197" s="232">
        <f>ROUND(I197*H197,2)</f>
        <v>0</v>
      </c>
      <c r="BL197" s="18" t="s">
        <v>100</v>
      </c>
      <c r="BM197" s="231" t="s">
        <v>307</v>
      </c>
    </row>
    <row r="198" s="13" customFormat="1">
      <c r="A198" s="13"/>
      <c r="B198" s="233"/>
      <c r="C198" s="234"/>
      <c r="D198" s="235" t="s">
        <v>159</v>
      </c>
      <c r="E198" s="234"/>
      <c r="F198" s="237" t="s">
        <v>308</v>
      </c>
      <c r="G198" s="234"/>
      <c r="H198" s="238">
        <v>7049.6639999999998</v>
      </c>
      <c r="I198" s="239"/>
      <c r="J198" s="234"/>
      <c r="K198" s="234"/>
      <c r="L198" s="240"/>
      <c r="M198" s="241"/>
      <c r="N198" s="242"/>
      <c r="O198" s="242"/>
      <c r="P198" s="242"/>
      <c r="Q198" s="242"/>
      <c r="R198" s="242"/>
      <c r="S198" s="242"/>
      <c r="T198" s="24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4" t="s">
        <v>159</v>
      </c>
      <c r="AU198" s="244" t="s">
        <v>86</v>
      </c>
      <c r="AV198" s="13" t="s">
        <v>86</v>
      </c>
      <c r="AW198" s="13" t="s">
        <v>4</v>
      </c>
      <c r="AX198" s="13" t="s">
        <v>84</v>
      </c>
      <c r="AY198" s="244" t="s">
        <v>141</v>
      </c>
    </row>
    <row r="199" s="2" customFormat="1" ht="44.25" customHeight="1">
      <c r="A199" s="39"/>
      <c r="B199" s="40"/>
      <c r="C199" s="220" t="s">
        <v>309</v>
      </c>
      <c r="D199" s="220" t="s">
        <v>143</v>
      </c>
      <c r="E199" s="221" t="s">
        <v>310</v>
      </c>
      <c r="F199" s="222" t="s">
        <v>311</v>
      </c>
      <c r="G199" s="223" t="s">
        <v>196</v>
      </c>
      <c r="H199" s="224">
        <v>223.96299999999999</v>
      </c>
      <c r="I199" s="225"/>
      <c r="J199" s="226">
        <f>ROUND(I199*H199,2)</f>
        <v>0</v>
      </c>
      <c r="K199" s="222" t="s">
        <v>147</v>
      </c>
      <c r="L199" s="45"/>
      <c r="M199" s="227" t="s">
        <v>1</v>
      </c>
      <c r="N199" s="228" t="s">
        <v>41</v>
      </c>
      <c r="O199" s="92"/>
      <c r="P199" s="229">
        <f>O199*H199</f>
        <v>0</v>
      </c>
      <c r="Q199" s="229">
        <v>0</v>
      </c>
      <c r="R199" s="229">
        <f>Q199*H199</f>
        <v>0</v>
      </c>
      <c r="S199" s="229">
        <v>0</v>
      </c>
      <c r="T199" s="230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1" t="s">
        <v>100</v>
      </c>
      <c r="AT199" s="231" t="s">
        <v>143</v>
      </c>
      <c r="AU199" s="231" t="s">
        <v>86</v>
      </c>
      <c r="AY199" s="18" t="s">
        <v>141</v>
      </c>
      <c r="BE199" s="232">
        <f>IF(N199="základní",J199,0)</f>
        <v>0</v>
      </c>
      <c r="BF199" s="232">
        <f>IF(N199="snížená",J199,0)</f>
        <v>0</v>
      </c>
      <c r="BG199" s="232">
        <f>IF(N199="zákl. přenesená",J199,0)</f>
        <v>0</v>
      </c>
      <c r="BH199" s="232">
        <f>IF(N199="sníž. přenesená",J199,0)</f>
        <v>0</v>
      </c>
      <c r="BI199" s="232">
        <f>IF(N199="nulová",J199,0)</f>
        <v>0</v>
      </c>
      <c r="BJ199" s="18" t="s">
        <v>84</v>
      </c>
      <c r="BK199" s="232">
        <f>ROUND(I199*H199,2)</f>
        <v>0</v>
      </c>
      <c r="BL199" s="18" t="s">
        <v>100</v>
      </c>
      <c r="BM199" s="231" t="s">
        <v>312</v>
      </c>
    </row>
    <row r="200" s="13" customFormat="1">
      <c r="A200" s="13"/>
      <c r="B200" s="233"/>
      <c r="C200" s="234"/>
      <c r="D200" s="235" t="s">
        <v>159</v>
      </c>
      <c r="E200" s="236" t="s">
        <v>1</v>
      </c>
      <c r="F200" s="237" t="s">
        <v>313</v>
      </c>
      <c r="G200" s="234"/>
      <c r="H200" s="238">
        <v>223.96299999999999</v>
      </c>
      <c r="I200" s="239"/>
      <c r="J200" s="234"/>
      <c r="K200" s="234"/>
      <c r="L200" s="240"/>
      <c r="M200" s="241"/>
      <c r="N200" s="242"/>
      <c r="O200" s="242"/>
      <c r="P200" s="242"/>
      <c r="Q200" s="242"/>
      <c r="R200" s="242"/>
      <c r="S200" s="242"/>
      <c r="T200" s="24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4" t="s">
        <v>159</v>
      </c>
      <c r="AU200" s="244" t="s">
        <v>86</v>
      </c>
      <c r="AV200" s="13" t="s">
        <v>86</v>
      </c>
      <c r="AW200" s="13" t="s">
        <v>32</v>
      </c>
      <c r="AX200" s="13" t="s">
        <v>84</v>
      </c>
      <c r="AY200" s="244" t="s">
        <v>141</v>
      </c>
    </row>
    <row r="201" s="2" customFormat="1" ht="44.25" customHeight="1">
      <c r="A201" s="39"/>
      <c r="B201" s="40"/>
      <c r="C201" s="220" t="s">
        <v>314</v>
      </c>
      <c r="D201" s="220" t="s">
        <v>143</v>
      </c>
      <c r="E201" s="221" t="s">
        <v>315</v>
      </c>
      <c r="F201" s="222" t="s">
        <v>316</v>
      </c>
      <c r="G201" s="223" t="s">
        <v>196</v>
      </c>
      <c r="H201" s="224">
        <v>69.772999999999996</v>
      </c>
      <c r="I201" s="225"/>
      <c r="J201" s="226">
        <f>ROUND(I201*H201,2)</f>
        <v>0</v>
      </c>
      <c r="K201" s="222" t="s">
        <v>147</v>
      </c>
      <c r="L201" s="45"/>
      <c r="M201" s="227" t="s">
        <v>1</v>
      </c>
      <c r="N201" s="228" t="s">
        <v>41</v>
      </c>
      <c r="O201" s="92"/>
      <c r="P201" s="229">
        <f>O201*H201</f>
        <v>0</v>
      </c>
      <c r="Q201" s="229">
        <v>0</v>
      </c>
      <c r="R201" s="229">
        <f>Q201*H201</f>
        <v>0</v>
      </c>
      <c r="S201" s="229">
        <v>0</v>
      </c>
      <c r="T201" s="230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1" t="s">
        <v>100</v>
      </c>
      <c r="AT201" s="231" t="s">
        <v>143</v>
      </c>
      <c r="AU201" s="231" t="s">
        <v>86</v>
      </c>
      <c r="AY201" s="18" t="s">
        <v>141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8" t="s">
        <v>84</v>
      </c>
      <c r="BK201" s="232">
        <f>ROUND(I201*H201,2)</f>
        <v>0</v>
      </c>
      <c r="BL201" s="18" t="s">
        <v>100</v>
      </c>
      <c r="BM201" s="231" t="s">
        <v>317</v>
      </c>
    </row>
    <row r="202" s="12" customFormat="1" ht="22.8" customHeight="1">
      <c r="A202" s="12"/>
      <c r="B202" s="204"/>
      <c r="C202" s="205"/>
      <c r="D202" s="206" t="s">
        <v>75</v>
      </c>
      <c r="E202" s="218" t="s">
        <v>318</v>
      </c>
      <c r="F202" s="218" t="s">
        <v>319</v>
      </c>
      <c r="G202" s="205"/>
      <c r="H202" s="205"/>
      <c r="I202" s="208"/>
      <c r="J202" s="219">
        <f>BK202</f>
        <v>0</v>
      </c>
      <c r="K202" s="205"/>
      <c r="L202" s="210"/>
      <c r="M202" s="211"/>
      <c r="N202" s="212"/>
      <c r="O202" s="212"/>
      <c r="P202" s="213">
        <f>P203</f>
        <v>0</v>
      </c>
      <c r="Q202" s="212"/>
      <c r="R202" s="213">
        <f>R203</f>
        <v>0</v>
      </c>
      <c r="S202" s="212"/>
      <c r="T202" s="214">
        <f>T203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15" t="s">
        <v>84</v>
      </c>
      <c r="AT202" s="216" t="s">
        <v>75</v>
      </c>
      <c r="AU202" s="216" t="s">
        <v>84</v>
      </c>
      <c r="AY202" s="215" t="s">
        <v>141</v>
      </c>
      <c r="BK202" s="217">
        <f>BK203</f>
        <v>0</v>
      </c>
    </row>
    <row r="203" s="2" customFormat="1" ht="33" customHeight="1">
      <c r="A203" s="39"/>
      <c r="B203" s="40"/>
      <c r="C203" s="220" t="s">
        <v>320</v>
      </c>
      <c r="D203" s="220" t="s">
        <v>143</v>
      </c>
      <c r="E203" s="221" t="s">
        <v>321</v>
      </c>
      <c r="F203" s="222" t="s">
        <v>322</v>
      </c>
      <c r="G203" s="223" t="s">
        <v>196</v>
      </c>
      <c r="H203" s="224">
        <v>359.017</v>
      </c>
      <c r="I203" s="225"/>
      <c r="J203" s="226">
        <f>ROUND(I203*H203,2)</f>
        <v>0</v>
      </c>
      <c r="K203" s="222" t="s">
        <v>147</v>
      </c>
      <c r="L203" s="45"/>
      <c r="M203" s="227" t="s">
        <v>1</v>
      </c>
      <c r="N203" s="228" t="s">
        <v>41</v>
      </c>
      <c r="O203" s="92"/>
      <c r="P203" s="229">
        <f>O203*H203</f>
        <v>0</v>
      </c>
      <c r="Q203" s="229">
        <v>0</v>
      </c>
      <c r="R203" s="229">
        <f>Q203*H203</f>
        <v>0</v>
      </c>
      <c r="S203" s="229">
        <v>0</v>
      </c>
      <c r="T203" s="230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1" t="s">
        <v>100</v>
      </c>
      <c r="AT203" s="231" t="s">
        <v>143</v>
      </c>
      <c r="AU203" s="231" t="s">
        <v>86</v>
      </c>
      <c r="AY203" s="18" t="s">
        <v>141</v>
      </c>
      <c r="BE203" s="232">
        <f>IF(N203="základní",J203,0)</f>
        <v>0</v>
      </c>
      <c r="BF203" s="232">
        <f>IF(N203="snížená",J203,0)</f>
        <v>0</v>
      </c>
      <c r="BG203" s="232">
        <f>IF(N203="zákl. přenesená",J203,0)</f>
        <v>0</v>
      </c>
      <c r="BH203" s="232">
        <f>IF(N203="sníž. přenesená",J203,0)</f>
        <v>0</v>
      </c>
      <c r="BI203" s="232">
        <f>IF(N203="nulová",J203,0)</f>
        <v>0</v>
      </c>
      <c r="BJ203" s="18" t="s">
        <v>84</v>
      </c>
      <c r="BK203" s="232">
        <f>ROUND(I203*H203,2)</f>
        <v>0</v>
      </c>
      <c r="BL203" s="18" t="s">
        <v>100</v>
      </c>
      <c r="BM203" s="231" t="s">
        <v>323</v>
      </c>
    </row>
    <row r="204" s="12" customFormat="1" ht="25.92" customHeight="1">
      <c r="A204" s="12"/>
      <c r="B204" s="204"/>
      <c r="C204" s="205"/>
      <c r="D204" s="206" t="s">
        <v>75</v>
      </c>
      <c r="E204" s="207" t="s">
        <v>324</v>
      </c>
      <c r="F204" s="207" t="s">
        <v>325</v>
      </c>
      <c r="G204" s="205"/>
      <c r="H204" s="205"/>
      <c r="I204" s="208"/>
      <c r="J204" s="209">
        <f>BK204</f>
        <v>0</v>
      </c>
      <c r="K204" s="205"/>
      <c r="L204" s="210"/>
      <c r="M204" s="211"/>
      <c r="N204" s="212"/>
      <c r="O204" s="212"/>
      <c r="P204" s="213">
        <f>P205+P208+P210</f>
        <v>0</v>
      </c>
      <c r="Q204" s="212"/>
      <c r="R204" s="213">
        <f>R205+R208+R210</f>
        <v>0</v>
      </c>
      <c r="S204" s="212"/>
      <c r="T204" s="214">
        <f>T205+T208+T210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15" t="s">
        <v>161</v>
      </c>
      <c r="AT204" s="216" t="s">
        <v>75</v>
      </c>
      <c r="AU204" s="216" t="s">
        <v>76</v>
      </c>
      <c r="AY204" s="215" t="s">
        <v>141</v>
      </c>
      <c r="BK204" s="217">
        <f>BK205+BK208+BK210</f>
        <v>0</v>
      </c>
    </row>
    <row r="205" s="12" customFormat="1" ht="22.8" customHeight="1">
      <c r="A205" s="12"/>
      <c r="B205" s="204"/>
      <c r="C205" s="205"/>
      <c r="D205" s="206" t="s">
        <v>75</v>
      </c>
      <c r="E205" s="218" t="s">
        <v>326</v>
      </c>
      <c r="F205" s="218" t="s">
        <v>327</v>
      </c>
      <c r="G205" s="205"/>
      <c r="H205" s="205"/>
      <c r="I205" s="208"/>
      <c r="J205" s="219">
        <f>BK205</f>
        <v>0</v>
      </c>
      <c r="K205" s="205"/>
      <c r="L205" s="210"/>
      <c r="M205" s="211"/>
      <c r="N205" s="212"/>
      <c r="O205" s="212"/>
      <c r="P205" s="213">
        <f>SUM(P206:P207)</f>
        <v>0</v>
      </c>
      <c r="Q205" s="212"/>
      <c r="R205" s="213">
        <f>SUM(R206:R207)</f>
        <v>0</v>
      </c>
      <c r="S205" s="212"/>
      <c r="T205" s="214">
        <f>SUM(T206:T207)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5" t="s">
        <v>161</v>
      </c>
      <c r="AT205" s="216" t="s">
        <v>75</v>
      </c>
      <c r="AU205" s="216" t="s">
        <v>84</v>
      </c>
      <c r="AY205" s="215" t="s">
        <v>141</v>
      </c>
      <c r="BK205" s="217">
        <f>SUM(BK206:BK207)</f>
        <v>0</v>
      </c>
    </row>
    <row r="206" s="2" customFormat="1" ht="16.5" customHeight="1">
      <c r="A206" s="39"/>
      <c r="B206" s="40"/>
      <c r="C206" s="220" t="s">
        <v>328</v>
      </c>
      <c r="D206" s="220" t="s">
        <v>143</v>
      </c>
      <c r="E206" s="221" t="s">
        <v>329</v>
      </c>
      <c r="F206" s="222" t="s">
        <v>330</v>
      </c>
      <c r="G206" s="223" t="s">
        <v>331</v>
      </c>
      <c r="H206" s="224">
        <v>1</v>
      </c>
      <c r="I206" s="225"/>
      <c r="J206" s="226">
        <f>ROUND(I206*H206,2)</f>
        <v>0</v>
      </c>
      <c r="K206" s="222" t="s">
        <v>147</v>
      </c>
      <c r="L206" s="45"/>
      <c r="M206" s="227" t="s">
        <v>1</v>
      </c>
      <c r="N206" s="228" t="s">
        <v>41</v>
      </c>
      <c r="O206" s="92"/>
      <c r="P206" s="229">
        <f>O206*H206</f>
        <v>0</v>
      </c>
      <c r="Q206" s="229">
        <v>0</v>
      </c>
      <c r="R206" s="229">
        <f>Q206*H206</f>
        <v>0</v>
      </c>
      <c r="S206" s="229">
        <v>0</v>
      </c>
      <c r="T206" s="230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1" t="s">
        <v>332</v>
      </c>
      <c r="AT206" s="231" t="s">
        <v>143</v>
      </c>
      <c r="AU206" s="231" t="s">
        <v>86</v>
      </c>
      <c r="AY206" s="18" t="s">
        <v>141</v>
      </c>
      <c r="BE206" s="232">
        <f>IF(N206="základní",J206,0)</f>
        <v>0</v>
      </c>
      <c r="BF206" s="232">
        <f>IF(N206="snížená",J206,0)</f>
        <v>0</v>
      </c>
      <c r="BG206" s="232">
        <f>IF(N206="zákl. přenesená",J206,0)</f>
        <v>0</v>
      </c>
      <c r="BH206" s="232">
        <f>IF(N206="sníž. přenesená",J206,0)</f>
        <v>0</v>
      </c>
      <c r="BI206" s="232">
        <f>IF(N206="nulová",J206,0)</f>
        <v>0</v>
      </c>
      <c r="BJ206" s="18" t="s">
        <v>84</v>
      </c>
      <c r="BK206" s="232">
        <f>ROUND(I206*H206,2)</f>
        <v>0</v>
      </c>
      <c r="BL206" s="18" t="s">
        <v>332</v>
      </c>
      <c r="BM206" s="231" t="s">
        <v>333</v>
      </c>
    </row>
    <row r="207" s="2" customFormat="1" ht="16.5" customHeight="1">
      <c r="A207" s="39"/>
      <c r="B207" s="40"/>
      <c r="C207" s="220" t="s">
        <v>334</v>
      </c>
      <c r="D207" s="220" t="s">
        <v>143</v>
      </c>
      <c r="E207" s="221" t="s">
        <v>335</v>
      </c>
      <c r="F207" s="222" t="s">
        <v>336</v>
      </c>
      <c r="G207" s="223" t="s">
        <v>331</v>
      </c>
      <c r="H207" s="224">
        <v>1</v>
      </c>
      <c r="I207" s="225"/>
      <c r="J207" s="226">
        <f>ROUND(I207*H207,2)</f>
        <v>0</v>
      </c>
      <c r="K207" s="222" t="s">
        <v>147</v>
      </c>
      <c r="L207" s="45"/>
      <c r="M207" s="227" t="s">
        <v>1</v>
      </c>
      <c r="N207" s="228" t="s">
        <v>41</v>
      </c>
      <c r="O207" s="92"/>
      <c r="P207" s="229">
        <f>O207*H207</f>
        <v>0</v>
      </c>
      <c r="Q207" s="229">
        <v>0</v>
      </c>
      <c r="R207" s="229">
        <f>Q207*H207</f>
        <v>0</v>
      </c>
      <c r="S207" s="229">
        <v>0</v>
      </c>
      <c r="T207" s="230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1" t="s">
        <v>332</v>
      </c>
      <c r="AT207" s="231" t="s">
        <v>143</v>
      </c>
      <c r="AU207" s="231" t="s">
        <v>86</v>
      </c>
      <c r="AY207" s="18" t="s">
        <v>141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8" t="s">
        <v>84</v>
      </c>
      <c r="BK207" s="232">
        <f>ROUND(I207*H207,2)</f>
        <v>0</v>
      </c>
      <c r="BL207" s="18" t="s">
        <v>332</v>
      </c>
      <c r="BM207" s="231" t="s">
        <v>337</v>
      </c>
    </row>
    <row r="208" s="12" customFormat="1" ht="22.8" customHeight="1">
      <c r="A208" s="12"/>
      <c r="B208" s="204"/>
      <c r="C208" s="205"/>
      <c r="D208" s="206" t="s">
        <v>75</v>
      </c>
      <c r="E208" s="218" t="s">
        <v>338</v>
      </c>
      <c r="F208" s="218" t="s">
        <v>339</v>
      </c>
      <c r="G208" s="205"/>
      <c r="H208" s="205"/>
      <c r="I208" s="208"/>
      <c r="J208" s="219">
        <f>BK208</f>
        <v>0</v>
      </c>
      <c r="K208" s="205"/>
      <c r="L208" s="210"/>
      <c r="M208" s="211"/>
      <c r="N208" s="212"/>
      <c r="O208" s="212"/>
      <c r="P208" s="213">
        <f>P209</f>
        <v>0</v>
      </c>
      <c r="Q208" s="212"/>
      <c r="R208" s="213">
        <f>R209</f>
        <v>0</v>
      </c>
      <c r="S208" s="212"/>
      <c r="T208" s="214">
        <f>T209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15" t="s">
        <v>161</v>
      </c>
      <c r="AT208" s="216" t="s">
        <v>75</v>
      </c>
      <c r="AU208" s="216" t="s">
        <v>84</v>
      </c>
      <c r="AY208" s="215" t="s">
        <v>141</v>
      </c>
      <c r="BK208" s="217">
        <f>BK209</f>
        <v>0</v>
      </c>
    </row>
    <row r="209" s="2" customFormat="1" ht="16.5" customHeight="1">
      <c r="A209" s="39"/>
      <c r="B209" s="40"/>
      <c r="C209" s="220" t="s">
        <v>340</v>
      </c>
      <c r="D209" s="220" t="s">
        <v>143</v>
      </c>
      <c r="E209" s="221" t="s">
        <v>341</v>
      </c>
      <c r="F209" s="222" t="s">
        <v>339</v>
      </c>
      <c r="G209" s="223" t="s">
        <v>331</v>
      </c>
      <c r="H209" s="224">
        <v>1</v>
      </c>
      <c r="I209" s="225"/>
      <c r="J209" s="226">
        <f>ROUND(I209*H209,2)</f>
        <v>0</v>
      </c>
      <c r="K209" s="222" t="s">
        <v>147</v>
      </c>
      <c r="L209" s="45"/>
      <c r="M209" s="227" t="s">
        <v>1</v>
      </c>
      <c r="N209" s="228" t="s">
        <v>41</v>
      </c>
      <c r="O209" s="92"/>
      <c r="P209" s="229">
        <f>O209*H209</f>
        <v>0</v>
      </c>
      <c r="Q209" s="229">
        <v>0</v>
      </c>
      <c r="R209" s="229">
        <f>Q209*H209</f>
        <v>0</v>
      </c>
      <c r="S209" s="229">
        <v>0</v>
      </c>
      <c r="T209" s="230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1" t="s">
        <v>332</v>
      </c>
      <c r="AT209" s="231" t="s">
        <v>143</v>
      </c>
      <c r="AU209" s="231" t="s">
        <v>86</v>
      </c>
      <c r="AY209" s="18" t="s">
        <v>141</v>
      </c>
      <c r="BE209" s="232">
        <f>IF(N209="základní",J209,0)</f>
        <v>0</v>
      </c>
      <c r="BF209" s="232">
        <f>IF(N209="snížená",J209,0)</f>
        <v>0</v>
      </c>
      <c r="BG209" s="232">
        <f>IF(N209="zákl. přenesená",J209,0)</f>
        <v>0</v>
      </c>
      <c r="BH209" s="232">
        <f>IF(N209="sníž. přenesená",J209,0)</f>
        <v>0</v>
      </c>
      <c r="BI209" s="232">
        <f>IF(N209="nulová",J209,0)</f>
        <v>0</v>
      </c>
      <c r="BJ209" s="18" t="s">
        <v>84</v>
      </c>
      <c r="BK209" s="232">
        <f>ROUND(I209*H209,2)</f>
        <v>0</v>
      </c>
      <c r="BL209" s="18" t="s">
        <v>332</v>
      </c>
      <c r="BM209" s="231" t="s">
        <v>342</v>
      </c>
    </row>
    <row r="210" s="12" customFormat="1" ht="22.8" customHeight="1">
      <c r="A210" s="12"/>
      <c r="B210" s="204"/>
      <c r="C210" s="205"/>
      <c r="D210" s="206" t="s">
        <v>75</v>
      </c>
      <c r="E210" s="218" t="s">
        <v>343</v>
      </c>
      <c r="F210" s="218" t="s">
        <v>344</v>
      </c>
      <c r="G210" s="205"/>
      <c r="H210" s="205"/>
      <c r="I210" s="208"/>
      <c r="J210" s="219">
        <f>BK210</f>
        <v>0</v>
      </c>
      <c r="K210" s="205"/>
      <c r="L210" s="210"/>
      <c r="M210" s="211"/>
      <c r="N210" s="212"/>
      <c r="O210" s="212"/>
      <c r="P210" s="213">
        <f>P211</f>
        <v>0</v>
      </c>
      <c r="Q210" s="212"/>
      <c r="R210" s="213">
        <f>R211</f>
        <v>0</v>
      </c>
      <c r="S210" s="212"/>
      <c r="T210" s="214">
        <f>T211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15" t="s">
        <v>161</v>
      </c>
      <c r="AT210" s="216" t="s">
        <v>75</v>
      </c>
      <c r="AU210" s="216" t="s">
        <v>84</v>
      </c>
      <c r="AY210" s="215" t="s">
        <v>141</v>
      </c>
      <c r="BK210" s="217">
        <f>BK211</f>
        <v>0</v>
      </c>
    </row>
    <row r="211" s="2" customFormat="1" ht="16.5" customHeight="1">
      <c r="A211" s="39"/>
      <c r="B211" s="40"/>
      <c r="C211" s="220" t="s">
        <v>345</v>
      </c>
      <c r="D211" s="220" t="s">
        <v>143</v>
      </c>
      <c r="E211" s="221" t="s">
        <v>346</v>
      </c>
      <c r="F211" s="222" t="s">
        <v>347</v>
      </c>
      <c r="G211" s="223" t="s">
        <v>331</v>
      </c>
      <c r="H211" s="224">
        <v>1</v>
      </c>
      <c r="I211" s="225"/>
      <c r="J211" s="226">
        <f>ROUND(I211*H211,2)</f>
        <v>0</v>
      </c>
      <c r="K211" s="222" t="s">
        <v>147</v>
      </c>
      <c r="L211" s="45"/>
      <c r="M211" s="276" t="s">
        <v>1</v>
      </c>
      <c r="N211" s="277" t="s">
        <v>41</v>
      </c>
      <c r="O211" s="278"/>
      <c r="P211" s="279">
        <f>O211*H211</f>
        <v>0</v>
      </c>
      <c r="Q211" s="279">
        <v>0</v>
      </c>
      <c r="R211" s="279">
        <f>Q211*H211</f>
        <v>0</v>
      </c>
      <c r="S211" s="279">
        <v>0</v>
      </c>
      <c r="T211" s="280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1" t="s">
        <v>332</v>
      </c>
      <c r="AT211" s="231" t="s">
        <v>143</v>
      </c>
      <c r="AU211" s="231" t="s">
        <v>86</v>
      </c>
      <c r="AY211" s="18" t="s">
        <v>141</v>
      </c>
      <c r="BE211" s="232">
        <f>IF(N211="základní",J211,0)</f>
        <v>0</v>
      </c>
      <c r="BF211" s="232">
        <f>IF(N211="snížená",J211,0)</f>
        <v>0</v>
      </c>
      <c r="BG211" s="232">
        <f>IF(N211="zákl. přenesená",J211,0)</f>
        <v>0</v>
      </c>
      <c r="BH211" s="232">
        <f>IF(N211="sníž. přenesená",J211,0)</f>
        <v>0</v>
      </c>
      <c r="BI211" s="232">
        <f>IF(N211="nulová",J211,0)</f>
        <v>0</v>
      </c>
      <c r="BJ211" s="18" t="s">
        <v>84</v>
      </c>
      <c r="BK211" s="232">
        <f>ROUND(I211*H211,2)</f>
        <v>0</v>
      </c>
      <c r="BL211" s="18" t="s">
        <v>332</v>
      </c>
      <c r="BM211" s="231" t="s">
        <v>348</v>
      </c>
    </row>
    <row r="212" s="2" customFormat="1" ht="6.96" customHeight="1">
      <c r="A212" s="39"/>
      <c r="B212" s="67"/>
      <c r="C212" s="68"/>
      <c r="D212" s="68"/>
      <c r="E212" s="68"/>
      <c r="F212" s="68"/>
      <c r="G212" s="68"/>
      <c r="H212" s="68"/>
      <c r="I212" s="68"/>
      <c r="J212" s="68"/>
      <c r="K212" s="68"/>
      <c r="L212" s="45"/>
      <c r="M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</row>
  </sheetData>
  <sheetProtection sheet="1" autoFilter="0" formatColumns="0" formatRows="0" objects="1" scenarios="1" spinCount="100000" saltValue="OlAN3PNKazK/WUSti11lV30qTCRMiYDmEZZ8rwQnbaMGyJEHhZLdu2lqDD8RSrhekWBRr397VkftajKFDKmRhg==" hashValue="e2qFNJ0bGz7Jpg4qtOFRWFs4a/BQyE5aXgSF4k9/6i0adHCSaSrMBUdFR7BvC+LuSpd9cJl62/PmzKvGRYTqbw==" algorithmName="SHA-512" password="CC3D"/>
  <autoFilter ref="C128:K211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  <c r="AZ2" s="137" t="s">
        <v>47</v>
      </c>
      <c r="BA2" s="137" t="s">
        <v>1</v>
      </c>
      <c r="BB2" s="137" t="s">
        <v>1</v>
      </c>
      <c r="BC2" s="137" t="s">
        <v>349</v>
      </c>
      <c r="BD2" s="137" t="s">
        <v>86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86</v>
      </c>
      <c r="AZ3" s="137" t="s">
        <v>97</v>
      </c>
      <c r="BA3" s="137" t="s">
        <v>1</v>
      </c>
      <c r="BB3" s="137" t="s">
        <v>1</v>
      </c>
      <c r="BC3" s="137" t="s">
        <v>350</v>
      </c>
      <c r="BD3" s="137" t="s">
        <v>86</v>
      </c>
    </row>
    <row r="4" s="1" customFormat="1" ht="24.96" customHeight="1">
      <c r="B4" s="21"/>
      <c r="D4" s="140" t="s">
        <v>96</v>
      </c>
      <c r="L4" s="21"/>
      <c r="M4" s="141" t="s">
        <v>10</v>
      </c>
      <c r="AT4" s="18" t="s">
        <v>4</v>
      </c>
      <c r="AZ4" s="137" t="s">
        <v>99</v>
      </c>
      <c r="BA4" s="137" t="s">
        <v>1</v>
      </c>
      <c r="BB4" s="137" t="s">
        <v>1</v>
      </c>
      <c r="BC4" s="137" t="s">
        <v>100</v>
      </c>
      <c r="BD4" s="137" t="s">
        <v>86</v>
      </c>
    </row>
    <row r="5" s="1" customFormat="1" ht="6.96" customHeight="1">
      <c r="B5" s="21"/>
      <c r="L5" s="21"/>
      <c r="AZ5" s="137" t="s">
        <v>351</v>
      </c>
      <c r="BA5" s="137" t="s">
        <v>1</v>
      </c>
      <c r="BB5" s="137" t="s">
        <v>1</v>
      </c>
      <c r="BC5" s="137" t="s">
        <v>352</v>
      </c>
      <c r="BD5" s="137" t="s">
        <v>86</v>
      </c>
    </row>
    <row r="6" s="1" customFormat="1" ht="12" customHeight="1">
      <c r="B6" s="21"/>
      <c r="D6" s="142" t="s">
        <v>16</v>
      </c>
      <c r="L6" s="21"/>
      <c r="AZ6" s="137" t="s">
        <v>94</v>
      </c>
      <c r="BA6" s="137" t="s">
        <v>1</v>
      </c>
      <c r="BB6" s="137" t="s">
        <v>1</v>
      </c>
      <c r="BC6" s="137" t="s">
        <v>353</v>
      </c>
      <c r="BD6" s="137" t="s">
        <v>86</v>
      </c>
    </row>
    <row r="7" s="1" customFormat="1" ht="26.25" customHeight="1">
      <c r="B7" s="21"/>
      <c r="E7" s="143" t="str">
        <f>'Rekapitulace stavby'!K6</f>
        <v>Oprava mostu a komunikace v Zubří - Čertoryje po živelné pohromě</v>
      </c>
      <c r="F7" s="142"/>
      <c r="G7" s="142"/>
      <c r="H7" s="142"/>
      <c r="L7" s="21"/>
      <c r="AZ7" s="137" t="s">
        <v>102</v>
      </c>
      <c r="BA7" s="137" t="s">
        <v>1</v>
      </c>
      <c r="BB7" s="137" t="s">
        <v>1</v>
      </c>
      <c r="BC7" s="137" t="s">
        <v>103</v>
      </c>
      <c r="BD7" s="137" t="s">
        <v>86</v>
      </c>
    </row>
    <row r="8" s="2" customFormat="1" ht="12" customHeight="1">
      <c r="A8" s="39"/>
      <c r="B8" s="45"/>
      <c r="C8" s="39"/>
      <c r="D8" s="142" t="s">
        <v>106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137" t="s">
        <v>354</v>
      </c>
      <c r="BA8" s="137" t="s">
        <v>1</v>
      </c>
      <c r="BB8" s="137" t="s">
        <v>1</v>
      </c>
      <c r="BC8" s="137" t="s">
        <v>355</v>
      </c>
      <c r="BD8" s="137" t="s">
        <v>86</v>
      </c>
    </row>
    <row r="9" s="2" customFormat="1" ht="16.5" customHeight="1">
      <c r="A9" s="39"/>
      <c r="B9" s="45"/>
      <c r="C9" s="39"/>
      <c r="D9" s="39"/>
      <c r="E9" s="144" t="s">
        <v>356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7. 4. 2025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">
        <v>26</v>
      </c>
      <c r="F15" s="39"/>
      <c r="G15" s="39"/>
      <c r="H15" s="39"/>
      <c r="I15" s="142" t="s">
        <v>27</v>
      </c>
      <c r="J15" s="145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2" t="s">
        <v>28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30</v>
      </c>
      <c r="E20" s="39"/>
      <c r="F20" s="39"/>
      <c r="G20" s="39"/>
      <c r="H20" s="39"/>
      <c r="I20" s="142" t="s">
        <v>25</v>
      </c>
      <c r="J20" s="145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31</v>
      </c>
      <c r="F21" s="39"/>
      <c r="G21" s="39"/>
      <c r="H21" s="39"/>
      <c r="I21" s="142" t="s">
        <v>27</v>
      </c>
      <c r="J21" s="145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33</v>
      </c>
      <c r="E23" s="39"/>
      <c r="F23" s="39"/>
      <c r="G23" s="39"/>
      <c r="H23" s="39"/>
      <c r="I23" s="142" t="s">
        <v>25</v>
      </c>
      <c r="J23" s="145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">
        <v>34</v>
      </c>
      <c r="F24" s="39"/>
      <c r="G24" s="39"/>
      <c r="H24" s="39"/>
      <c r="I24" s="142" t="s">
        <v>27</v>
      </c>
      <c r="J24" s="145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36</v>
      </c>
      <c r="E30" s="39"/>
      <c r="F30" s="39"/>
      <c r="G30" s="39"/>
      <c r="H30" s="39"/>
      <c r="I30" s="39"/>
      <c r="J30" s="153">
        <f>ROUND(J136,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38</v>
      </c>
      <c r="G32" s="39"/>
      <c r="H32" s="39"/>
      <c r="I32" s="154" t="s">
        <v>37</v>
      </c>
      <c r="J32" s="154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40</v>
      </c>
      <c r="E33" s="142" t="s">
        <v>41</v>
      </c>
      <c r="F33" s="156">
        <f>ROUND((SUM(BE136:BE426)),  2)</f>
        <v>0</v>
      </c>
      <c r="G33" s="39"/>
      <c r="H33" s="39"/>
      <c r="I33" s="157">
        <v>0.20999999999999999</v>
      </c>
      <c r="J33" s="156">
        <f>ROUND(((SUM(BE136:BE426))*I33),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42</v>
      </c>
      <c r="F34" s="156">
        <f>ROUND((SUM(BF136:BF426)),  2)</f>
        <v>0</v>
      </c>
      <c r="G34" s="39"/>
      <c r="H34" s="39"/>
      <c r="I34" s="157">
        <v>0.12</v>
      </c>
      <c r="J34" s="156">
        <f>ROUND(((SUM(BF136:BF426))*I34),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43</v>
      </c>
      <c r="F35" s="156">
        <f>ROUND((SUM(BG136:BG426)),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44</v>
      </c>
      <c r="F36" s="156">
        <f>ROUND((SUM(BH136:BH426)),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45</v>
      </c>
      <c r="F37" s="156">
        <f>ROUND((SUM(BI136:BI426)),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46</v>
      </c>
      <c r="E39" s="160"/>
      <c r="F39" s="160"/>
      <c r="G39" s="161" t="s">
        <v>47</v>
      </c>
      <c r="H39" s="162" t="s">
        <v>48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49</v>
      </c>
      <c r="E50" s="166"/>
      <c r="F50" s="166"/>
      <c r="G50" s="165" t="s">
        <v>50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51</v>
      </c>
      <c r="E61" s="168"/>
      <c r="F61" s="169" t="s">
        <v>52</v>
      </c>
      <c r="G61" s="167" t="s">
        <v>51</v>
      </c>
      <c r="H61" s="168"/>
      <c r="I61" s="168"/>
      <c r="J61" s="170" t="s">
        <v>52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53</v>
      </c>
      <c r="E65" s="171"/>
      <c r="F65" s="171"/>
      <c r="G65" s="165" t="s">
        <v>54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51</v>
      </c>
      <c r="E76" s="168"/>
      <c r="F76" s="169" t="s">
        <v>52</v>
      </c>
      <c r="G76" s="167" t="s">
        <v>51</v>
      </c>
      <c r="H76" s="168"/>
      <c r="I76" s="168"/>
      <c r="J76" s="170" t="s">
        <v>52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108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6" t="str">
        <f>E7</f>
        <v>Oprava mostu a komunikace v Zubří - Čertoryje po živelné pohromě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106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02 - SO 201 Most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Zubří</v>
      </c>
      <c r="G89" s="41"/>
      <c r="H89" s="41"/>
      <c r="I89" s="33" t="s">
        <v>22</v>
      </c>
      <c r="J89" s="80" t="str">
        <f>IF(J12="","",J12)</f>
        <v>7. 4. 2025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Město Zubří</v>
      </c>
      <c r="G91" s="41"/>
      <c r="H91" s="41"/>
      <c r="I91" s="33" t="s">
        <v>30</v>
      </c>
      <c r="J91" s="37" t="str">
        <f>E21</f>
        <v>Ing.Jaromír Dybal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Fajfrová Irena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109</v>
      </c>
      <c r="D94" s="178"/>
      <c r="E94" s="178"/>
      <c r="F94" s="178"/>
      <c r="G94" s="178"/>
      <c r="H94" s="178"/>
      <c r="I94" s="178"/>
      <c r="J94" s="179" t="s">
        <v>110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111</v>
      </c>
      <c r="D96" s="41"/>
      <c r="E96" s="41"/>
      <c r="F96" s="41"/>
      <c r="G96" s="41"/>
      <c r="H96" s="41"/>
      <c r="I96" s="41"/>
      <c r="J96" s="111">
        <f>J136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112</v>
      </c>
    </row>
    <row r="97" s="9" customFormat="1" ht="24.96" customHeight="1">
      <c r="A97" s="9"/>
      <c r="B97" s="181"/>
      <c r="C97" s="182"/>
      <c r="D97" s="183" t="s">
        <v>113</v>
      </c>
      <c r="E97" s="184"/>
      <c r="F97" s="184"/>
      <c r="G97" s="184"/>
      <c r="H97" s="184"/>
      <c r="I97" s="184"/>
      <c r="J97" s="185">
        <f>J137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114</v>
      </c>
      <c r="E98" s="190"/>
      <c r="F98" s="190"/>
      <c r="G98" s="190"/>
      <c r="H98" s="190"/>
      <c r="I98" s="190"/>
      <c r="J98" s="191">
        <f>J138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7"/>
      <c r="C99" s="188"/>
      <c r="D99" s="189" t="s">
        <v>115</v>
      </c>
      <c r="E99" s="190"/>
      <c r="F99" s="190"/>
      <c r="G99" s="190"/>
      <c r="H99" s="190"/>
      <c r="I99" s="190"/>
      <c r="J99" s="191">
        <f>J231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7"/>
      <c r="C100" s="188"/>
      <c r="D100" s="189" t="s">
        <v>116</v>
      </c>
      <c r="E100" s="190"/>
      <c r="F100" s="190"/>
      <c r="G100" s="190"/>
      <c r="H100" s="190"/>
      <c r="I100" s="190"/>
      <c r="J100" s="191">
        <f>J253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7"/>
      <c r="C101" s="188"/>
      <c r="D101" s="189" t="s">
        <v>117</v>
      </c>
      <c r="E101" s="190"/>
      <c r="F101" s="190"/>
      <c r="G101" s="190"/>
      <c r="H101" s="190"/>
      <c r="I101" s="190"/>
      <c r="J101" s="191">
        <f>J291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7"/>
      <c r="C102" s="188"/>
      <c r="D102" s="189" t="s">
        <v>118</v>
      </c>
      <c r="E102" s="190"/>
      <c r="F102" s="190"/>
      <c r="G102" s="190"/>
      <c r="H102" s="190"/>
      <c r="I102" s="190"/>
      <c r="J102" s="191">
        <f>J350</f>
        <v>0</v>
      </c>
      <c r="K102" s="188"/>
      <c r="L102" s="19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7"/>
      <c r="C103" s="188"/>
      <c r="D103" s="189" t="s">
        <v>357</v>
      </c>
      <c r="E103" s="190"/>
      <c r="F103" s="190"/>
      <c r="G103" s="190"/>
      <c r="H103" s="190"/>
      <c r="I103" s="190"/>
      <c r="J103" s="191">
        <f>J359</f>
        <v>0</v>
      </c>
      <c r="K103" s="188"/>
      <c r="L103" s="19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7"/>
      <c r="C104" s="188"/>
      <c r="D104" s="189" t="s">
        <v>358</v>
      </c>
      <c r="E104" s="190"/>
      <c r="F104" s="190"/>
      <c r="G104" s="190"/>
      <c r="H104" s="190"/>
      <c r="I104" s="190"/>
      <c r="J104" s="191">
        <f>J363</f>
        <v>0</v>
      </c>
      <c r="K104" s="188"/>
      <c r="L104" s="19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7"/>
      <c r="C105" s="188"/>
      <c r="D105" s="189" t="s">
        <v>119</v>
      </c>
      <c r="E105" s="190"/>
      <c r="F105" s="190"/>
      <c r="G105" s="190"/>
      <c r="H105" s="190"/>
      <c r="I105" s="190"/>
      <c r="J105" s="191">
        <f>J366</f>
        <v>0</v>
      </c>
      <c r="K105" s="188"/>
      <c r="L105" s="19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7"/>
      <c r="C106" s="188"/>
      <c r="D106" s="189" t="s">
        <v>120</v>
      </c>
      <c r="E106" s="190"/>
      <c r="F106" s="190"/>
      <c r="G106" s="190"/>
      <c r="H106" s="190"/>
      <c r="I106" s="190"/>
      <c r="J106" s="191">
        <f>J369</f>
        <v>0</v>
      </c>
      <c r="K106" s="188"/>
      <c r="L106" s="19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7"/>
      <c r="C107" s="188"/>
      <c r="D107" s="189" t="s">
        <v>121</v>
      </c>
      <c r="E107" s="190"/>
      <c r="F107" s="190"/>
      <c r="G107" s="190"/>
      <c r="H107" s="190"/>
      <c r="I107" s="190"/>
      <c r="J107" s="191">
        <f>J382</f>
        <v>0</v>
      </c>
      <c r="K107" s="188"/>
      <c r="L107" s="19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81"/>
      <c r="C108" s="182"/>
      <c r="D108" s="183" t="s">
        <v>359</v>
      </c>
      <c r="E108" s="184"/>
      <c r="F108" s="184"/>
      <c r="G108" s="184"/>
      <c r="H108" s="184"/>
      <c r="I108" s="184"/>
      <c r="J108" s="185">
        <f>J384</f>
        <v>0</v>
      </c>
      <c r="K108" s="182"/>
      <c r="L108" s="186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87"/>
      <c r="C109" s="188"/>
      <c r="D109" s="189" t="s">
        <v>360</v>
      </c>
      <c r="E109" s="190"/>
      <c r="F109" s="190"/>
      <c r="G109" s="190"/>
      <c r="H109" s="190"/>
      <c r="I109" s="190"/>
      <c r="J109" s="191">
        <f>J385</f>
        <v>0</v>
      </c>
      <c r="K109" s="188"/>
      <c r="L109" s="192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7"/>
      <c r="C110" s="188"/>
      <c r="D110" s="189" t="s">
        <v>361</v>
      </c>
      <c r="E110" s="190"/>
      <c r="F110" s="190"/>
      <c r="G110" s="190"/>
      <c r="H110" s="190"/>
      <c r="I110" s="190"/>
      <c r="J110" s="191">
        <f>J408</f>
        <v>0</v>
      </c>
      <c r="K110" s="188"/>
      <c r="L110" s="192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4.96" customHeight="1">
      <c r="A111" s="9"/>
      <c r="B111" s="181"/>
      <c r="C111" s="182"/>
      <c r="D111" s="183" t="s">
        <v>122</v>
      </c>
      <c r="E111" s="184"/>
      <c r="F111" s="184"/>
      <c r="G111" s="184"/>
      <c r="H111" s="184"/>
      <c r="I111" s="184"/>
      <c r="J111" s="185">
        <f>J413</f>
        <v>0</v>
      </c>
      <c r="K111" s="182"/>
      <c r="L111" s="186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10" customFormat="1" ht="19.92" customHeight="1">
      <c r="A112" s="10"/>
      <c r="B112" s="187"/>
      <c r="C112" s="188"/>
      <c r="D112" s="189" t="s">
        <v>123</v>
      </c>
      <c r="E112" s="190"/>
      <c r="F112" s="190"/>
      <c r="G112" s="190"/>
      <c r="H112" s="190"/>
      <c r="I112" s="190"/>
      <c r="J112" s="191">
        <f>J414</f>
        <v>0</v>
      </c>
      <c r="K112" s="188"/>
      <c r="L112" s="192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7"/>
      <c r="C113" s="188"/>
      <c r="D113" s="189" t="s">
        <v>362</v>
      </c>
      <c r="E113" s="190"/>
      <c r="F113" s="190"/>
      <c r="G113" s="190"/>
      <c r="H113" s="190"/>
      <c r="I113" s="190"/>
      <c r="J113" s="191">
        <f>J417</f>
        <v>0</v>
      </c>
      <c r="K113" s="188"/>
      <c r="L113" s="192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7"/>
      <c r="C114" s="188"/>
      <c r="D114" s="189" t="s">
        <v>124</v>
      </c>
      <c r="E114" s="190"/>
      <c r="F114" s="190"/>
      <c r="G114" s="190"/>
      <c r="H114" s="190"/>
      <c r="I114" s="190"/>
      <c r="J114" s="191">
        <f>J419</f>
        <v>0</v>
      </c>
      <c r="K114" s="188"/>
      <c r="L114" s="192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7"/>
      <c r="C115" s="188"/>
      <c r="D115" s="189" t="s">
        <v>125</v>
      </c>
      <c r="E115" s="190"/>
      <c r="F115" s="190"/>
      <c r="G115" s="190"/>
      <c r="H115" s="190"/>
      <c r="I115" s="190"/>
      <c r="J115" s="191">
        <f>J422</f>
        <v>0</v>
      </c>
      <c r="K115" s="188"/>
      <c r="L115" s="192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87"/>
      <c r="C116" s="188"/>
      <c r="D116" s="189" t="s">
        <v>363</v>
      </c>
      <c r="E116" s="190"/>
      <c r="F116" s="190"/>
      <c r="G116" s="190"/>
      <c r="H116" s="190"/>
      <c r="I116" s="190"/>
      <c r="J116" s="191">
        <f>J424</f>
        <v>0</v>
      </c>
      <c r="K116" s="188"/>
      <c r="L116" s="192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2" customFormat="1" ht="21.84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67"/>
      <c r="C118" s="68"/>
      <c r="D118" s="68"/>
      <c r="E118" s="68"/>
      <c r="F118" s="68"/>
      <c r="G118" s="68"/>
      <c r="H118" s="68"/>
      <c r="I118" s="68"/>
      <c r="J118" s="68"/>
      <c r="K118" s="68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22" s="2" customFormat="1" ht="6.96" customHeight="1">
      <c r="A122" s="39"/>
      <c r="B122" s="69"/>
      <c r="C122" s="70"/>
      <c r="D122" s="70"/>
      <c r="E122" s="70"/>
      <c r="F122" s="70"/>
      <c r="G122" s="70"/>
      <c r="H122" s="70"/>
      <c r="I122" s="70"/>
      <c r="J122" s="70"/>
      <c r="K122" s="70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24.96" customHeight="1">
      <c r="A123" s="39"/>
      <c r="B123" s="40"/>
      <c r="C123" s="24" t="s">
        <v>126</v>
      </c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16</v>
      </c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26.25" customHeight="1">
      <c r="A126" s="39"/>
      <c r="B126" s="40"/>
      <c r="C126" s="41"/>
      <c r="D126" s="41"/>
      <c r="E126" s="176" t="str">
        <f>E7</f>
        <v>Oprava mostu a komunikace v Zubří - Čertoryje po živelné pohromě</v>
      </c>
      <c r="F126" s="33"/>
      <c r="G126" s="33"/>
      <c r="H126" s="33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2" customHeight="1">
      <c r="A127" s="39"/>
      <c r="B127" s="40"/>
      <c r="C127" s="33" t="s">
        <v>106</v>
      </c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6.5" customHeight="1">
      <c r="A128" s="39"/>
      <c r="B128" s="40"/>
      <c r="C128" s="41"/>
      <c r="D128" s="41"/>
      <c r="E128" s="77" t="str">
        <f>E9</f>
        <v>02 - SO 201 Most</v>
      </c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6.96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2" customHeight="1">
      <c r="A130" s="39"/>
      <c r="B130" s="40"/>
      <c r="C130" s="33" t="s">
        <v>20</v>
      </c>
      <c r="D130" s="41"/>
      <c r="E130" s="41"/>
      <c r="F130" s="28" t="str">
        <f>F12</f>
        <v>Zubří</v>
      </c>
      <c r="G130" s="41"/>
      <c r="H130" s="41"/>
      <c r="I130" s="33" t="s">
        <v>22</v>
      </c>
      <c r="J130" s="80" t="str">
        <f>IF(J12="","",J12)</f>
        <v>7. 4. 2025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6.96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5.15" customHeight="1">
      <c r="A132" s="39"/>
      <c r="B132" s="40"/>
      <c r="C132" s="33" t="s">
        <v>24</v>
      </c>
      <c r="D132" s="41"/>
      <c r="E132" s="41"/>
      <c r="F132" s="28" t="str">
        <f>E15</f>
        <v>Město Zubří</v>
      </c>
      <c r="G132" s="41"/>
      <c r="H132" s="41"/>
      <c r="I132" s="33" t="s">
        <v>30</v>
      </c>
      <c r="J132" s="37" t="str">
        <f>E21</f>
        <v>Ing.Jaromír Dybal</v>
      </c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5.15" customHeight="1">
      <c r="A133" s="39"/>
      <c r="B133" s="40"/>
      <c r="C133" s="33" t="s">
        <v>28</v>
      </c>
      <c r="D133" s="41"/>
      <c r="E133" s="41"/>
      <c r="F133" s="28" t="str">
        <f>IF(E18="","",E18)</f>
        <v>Vyplň údaj</v>
      </c>
      <c r="G133" s="41"/>
      <c r="H133" s="41"/>
      <c r="I133" s="33" t="s">
        <v>33</v>
      </c>
      <c r="J133" s="37" t="str">
        <f>E24</f>
        <v>Fajfrová Irena</v>
      </c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10.32" customHeight="1">
      <c r="A134" s="39"/>
      <c r="B134" s="40"/>
      <c r="C134" s="41"/>
      <c r="D134" s="41"/>
      <c r="E134" s="41"/>
      <c r="F134" s="41"/>
      <c r="G134" s="41"/>
      <c r="H134" s="41"/>
      <c r="I134" s="41"/>
      <c r="J134" s="41"/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11" customFormat="1" ht="29.28" customHeight="1">
      <c r="A135" s="193"/>
      <c r="B135" s="194"/>
      <c r="C135" s="195" t="s">
        <v>127</v>
      </c>
      <c r="D135" s="196" t="s">
        <v>61</v>
      </c>
      <c r="E135" s="196" t="s">
        <v>57</v>
      </c>
      <c r="F135" s="196" t="s">
        <v>58</v>
      </c>
      <c r="G135" s="196" t="s">
        <v>128</v>
      </c>
      <c r="H135" s="196" t="s">
        <v>129</v>
      </c>
      <c r="I135" s="196" t="s">
        <v>130</v>
      </c>
      <c r="J135" s="196" t="s">
        <v>110</v>
      </c>
      <c r="K135" s="197" t="s">
        <v>131</v>
      </c>
      <c r="L135" s="198"/>
      <c r="M135" s="101" t="s">
        <v>1</v>
      </c>
      <c r="N135" s="102" t="s">
        <v>40</v>
      </c>
      <c r="O135" s="102" t="s">
        <v>132</v>
      </c>
      <c r="P135" s="102" t="s">
        <v>133</v>
      </c>
      <c r="Q135" s="102" t="s">
        <v>134</v>
      </c>
      <c r="R135" s="102" t="s">
        <v>135</v>
      </c>
      <c r="S135" s="102" t="s">
        <v>136</v>
      </c>
      <c r="T135" s="103" t="s">
        <v>137</v>
      </c>
      <c r="U135" s="193"/>
      <c r="V135" s="193"/>
      <c r="W135" s="193"/>
      <c r="X135" s="193"/>
      <c r="Y135" s="193"/>
      <c r="Z135" s="193"/>
      <c r="AA135" s="193"/>
      <c r="AB135" s="193"/>
      <c r="AC135" s="193"/>
      <c r="AD135" s="193"/>
      <c r="AE135" s="193"/>
    </row>
    <row r="136" s="2" customFormat="1" ht="22.8" customHeight="1">
      <c r="A136" s="39"/>
      <c r="B136" s="40"/>
      <c r="C136" s="108" t="s">
        <v>138</v>
      </c>
      <c r="D136" s="41"/>
      <c r="E136" s="41"/>
      <c r="F136" s="41"/>
      <c r="G136" s="41"/>
      <c r="H136" s="41"/>
      <c r="I136" s="41"/>
      <c r="J136" s="199">
        <f>BK136</f>
        <v>0</v>
      </c>
      <c r="K136" s="41"/>
      <c r="L136" s="45"/>
      <c r="M136" s="104"/>
      <c r="N136" s="200"/>
      <c r="O136" s="105"/>
      <c r="P136" s="201">
        <f>P137+P384+P413</f>
        <v>0</v>
      </c>
      <c r="Q136" s="105"/>
      <c r="R136" s="201">
        <f>R137+R384+R413</f>
        <v>241.03621900000002</v>
      </c>
      <c r="S136" s="105"/>
      <c r="T136" s="202">
        <f>T137+T384+T413</f>
        <v>11.02604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75</v>
      </c>
      <c r="AU136" s="18" t="s">
        <v>112</v>
      </c>
      <c r="BK136" s="203">
        <f>BK137+BK384+BK413</f>
        <v>0</v>
      </c>
    </row>
    <row r="137" s="12" customFormat="1" ht="25.92" customHeight="1">
      <c r="A137" s="12"/>
      <c r="B137" s="204"/>
      <c r="C137" s="205"/>
      <c r="D137" s="206" t="s">
        <v>75</v>
      </c>
      <c r="E137" s="207" t="s">
        <v>139</v>
      </c>
      <c r="F137" s="207" t="s">
        <v>140</v>
      </c>
      <c r="G137" s="205"/>
      <c r="H137" s="205"/>
      <c r="I137" s="208"/>
      <c r="J137" s="209">
        <f>BK137</f>
        <v>0</v>
      </c>
      <c r="K137" s="205"/>
      <c r="L137" s="210"/>
      <c r="M137" s="211"/>
      <c r="N137" s="212"/>
      <c r="O137" s="212"/>
      <c r="P137" s="213">
        <f>P138+P231+P253+P291+P350+P359+P363+P366+P369+P382</f>
        <v>0</v>
      </c>
      <c r="Q137" s="212"/>
      <c r="R137" s="213">
        <f>R138+R231+R253+R291+R350+R359+R363+R366+R369+R382</f>
        <v>240.32248261000001</v>
      </c>
      <c r="S137" s="212"/>
      <c r="T137" s="214">
        <f>T138+T231+T253+T291+T350+T359+T363+T366+T369+T382</f>
        <v>10.699999999999999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5" t="s">
        <v>84</v>
      </c>
      <c r="AT137" s="216" t="s">
        <v>75</v>
      </c>
      <c r="AU137" s="216" t="s">
        <v>76</v>
      </c>
      <c r="AY137" s="215" t="s">
        <v>141</v>
      </c>
      <c r="BK137" s="217">
        <f>BK138+BK231+BK253+BK291+BK350+BK359+BK363+BK366+BK369+BK382</f>
        <v>0</v>
      </c>
    </row>
    <row r="138" s="12" customFormat="1" ht="22.8" customHeight="1">
      <c r="A138" s="12"/>
      <c r="B138" s="204"/>
      <c r="C138" s="205"/>
      <c r="D138" s="206" t="s">
        <v>75</v>
      </c>
      <c r="E138" s="218" t="s">
        <v>84</v>
      </c>
      <c r="F138" s="218" t="s">
        <v>142</v>
      </c>
      <c r="G138" s="205"/>
      <c r="H138" s="205"/>
      <c r="I138" s="208"/>
      <c r="J138" s="219">
        <f>BK138</f>
        <v>0</v>
      </c>
      <c r="K138" s="205"/>
      <c r="L138" s="210"/>
      <c r="M138" s="211"/>
      <c r="N138" s="212"/>
      <c r="O138" s="212"/>
      <c r="P138" s="213">
        <f>SUM(P139:P230)</f>
        <v>0</v>
      </c>
      <c r="Q138" s="212"/>
      <c r="R138" s="213">
        <f>SUM(R139:R230)</f>
        <v>0.57536999999999994</v>
      </c>
      <c r="S138" s="212"/>
      <c r="T138" s="214">
        <f>SUM(T139:T230)</f>
        <v>9.5999999999999996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5" t="s">
        <v>84</v>
      </c>
      <c r="AT138" s="216" t="s">
        <v>75</v>
      </c>
      <c r="AU138" s="216" t="s">
        <v>84</v>
      </c>
      <c r="AY138" s="215" t="s">
        <v>141</v>
      </c>
      <c r="BK138" s="217">
        <f>SUM(BK139:BK230)</f>
        <v>0</v>
      </c>
    </row>
    <row r="139" s="2" customFormat="1" ht="21.75" customHeight="1">
      <c r="A139" s="39"/>
      <c r="B139" s="40"/>
      <c r="C139" s="220" t="s">
        <v>84</v>
      </c>
      <c r="D139" s="220" t="s">
        <v>143</v>
      </c>
      <c r="E139" s="221" t="s">
        <v>364</v>
      </c>
      <c r="F139" s="222" t="s">
        <v>365</v>
      </c>
      <c r="G139" s="223" t="s">
        <v>239</v>
      </c>
      <c r="H139" s="224">
        <v>3</v>
      </c>
      <c r="I139" s="225"/>
      <c r="J139" s="226">
        <f>ROUND(I139*H139,2)</f>
        <v>0</v>
      </c>
      <c r="K139" s="222" t="s">
        <v>147</v>
      </c>
      <c r="L139" s="45"/>
      <c r="M139" s="227" t="s">
        <v>1</v>
      </c>
      <c r="N139" s="228" t="s">
        <v>41</v>
      </c>
      <c r="O139" s="92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1" t="s">
        <v>100</v>
      </c>
      <c r="AT139" s="231" t="s">
        <v>143</v>
      </c>
      <c r="AU139" s="231" t="s">
        <v>86</v>
      </c>
      <c r="AY139" s="18" t="s">
        <v>141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8" t="s">
        <v>84</v>
      </c>
      <c r="BK139" s="232">
        <f>ROUND(I139*H139,2)</f>
        <v>0</v>
      </c>
      <c r="BL139" s="18" t="s">
        <v>100</v>
      </c>
      <c r="BM139" s="231" t="s">
        <v>366</v>
      </c>
    </row>
    <row r="140" s="2" customFormat="1" ht="16.5" customHeight="1">
      <c r="A140" s="39"/>
      <c r="B140" s="40"/>
      <c r="C140" s="220" t="s">
        <v>86</v>
      </c>
      <c r="D140" s="220" t="s">
        <v>143</v>
      </c>
      <c r="E140" s="221" t="s">
        <v>367</v>
      </c>
      <c r="F140" s="222" t="s">
        <v>368</v>
      </c>
      <c r="G140" s="223" t="s">
        <v>239</v>
      </c>
      <c r="H140" s="224">
        <v>3</v>
      </c>
      <c r="I140" s="225"/>
      <c r="J140" s="226">
        <f>ROUND(I140*H140,2)</f>
        <v>0</v>
      </c>
      <c r="K140" s="222" t="s">
        <v>147</v>
      </c>
      <c r="L140" s="45"/>
      <c r="M140" s="227" t="s">
        <v>1</v>
      </c>
      <c r="N140" s="228" t="s">
        <v>41</v>
      </c>
      <c r="O140" s="92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1" t="s">
        <v>100</v>
      </c>
      <c r="AT140" s="231" t="s">
        <v>143</v>
      </c>
      <c r="AU140" s="231" t="s">
        <v>86</v>
      </c>
      <c r="AY140" s="18" t="s">
        <v>141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8" t="s">
        <v>84</v>
      </c>
      <c r="BK140" s="232">
        <f>ROUND(I140*H140,2)</f>
        <v>0</v>
      </c>
      <c r="BL140" s="18" t="s">
        <v>100</v>
      </c>
      <c r="BM140" s="231" t="s">
        <v>369</v>
      </c>
    </row>
    <row r="141" s="2" customFormat="1" ht="24.15" customHeight="1">
      <c r="A141" s="39"/>
      <c r="B141" s="40"/>
      <c r="C141" s="220" t="s">
        <v>101</v>
      </c>
      <c r="D141" s="220" t="s">
        <v>143</v>
      </c>
      <c r="E141" s="221" t="s">
        <v>370</v>
      </c>
      <c r="F141" s="222" t="s">
        <v>371</v>
      </c>
      <c r="G141" s="223" t="s">
        <v>239</v>
      </c>
      <c r="H141" s="224">
        <v>3</v>
      </c>
      <c r="I141" s="225"/>
      <c r="J141" s="226">
        <f>ROUND(I141*H141,2)</f>
        <v>0</v>
      </c>
      <c r="K141" s="222" t="s">
        <v>147</v>
      </c>
      <c r="L141" s="45"/>
      <c r="M141" s="227" t="s">
        <v>1</v>
      </c>
      <c r="N141" s="228" t="s">
        <v>41</v>
      </c>
      <c r="O141" s="92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1" t="s">
        <v>100</v>
      </c>
      <c r="AT141" s="231" t="s">
        <v>143</v>
      </c>
      <c r="AU141" s="231" t="s">
        <v>86</v>
      </c>
      <c r="AY141" s="18" t="s">
        <v>141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8" t="s">
        <v>84</v>
      </c>
      <c r="BK141" s="232">
        <f>ROUND(I141*H141,2)</f>
        <v>0</v>
      </c>
      <c r="BL141" s="18" t="s">
        <v>100</v>
      </c>
      <c r="BM141" s="231" t="s">
        <v>372</v>
      </c>
    </row>
    <row r="142" s="2" customFormat="1" ht="24.15" customHeight="1">
      <c r="A142" s="39"/>
      <c r="B142" s="40"/>
      <c r="C142" s="220" t="s">
        <v>100</v>
      </c>
      <c r="D142" s="220" t="s">
        <v>143</v>
      </c>
      <c r="E142" s="221" t="s">
        <v>373</v>
      </c>
      <c r="F142" s="222" t="s">
        <v>374</v>
      </c>
      <c r="G142" s="223" t="s">
        <v>146</v>
      </c>
      <c r="H142" s="224">
        <v>1.8</v>
      </c>
      <c r="I142" s="225"/>
      <c r="J142" s="226">
        <f>ROUND(I142*H142,2)</f>
        <v>0</v>
      </c>
      <c r="K142" s="222" t="s">
        <v>147</v>
      </c>
      <c r="L142" s="45"/>
      <c r="M142" s="227" t="s">
        <v>1</v>
      </c>
      <c r="N142" s="228" t="s">
        <v>41</v>
      </c>
      <c r="O142" s="92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1" t="s">
        <v>100</v>
      </c>
      <c r="AT142" s="231" t="s">
        <v>143</v>
      </c>
      <c r="AU142" s="231" t="s">
        <v>86</v>
      </c>
      <c r="AY142" s="18" t="s">
        <v>141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8" t="s">
        <v>84</v>
      </c>
      <c r="BK142" s="232">
        <f>ROUND(I142*H142,2)</f>
        <v>0</v>
      </c>
      <c r="BL142" s="18" t="s">
        <v>100</v>
      </c>
      <c r="BM142" s="231" t="s">
        <v>375</v>
      </c>
    </row>
    <row r="143" s="13" customFormat="1">
      <c r="A143" s="13"/>
      <c r="B143" s="233"/>
      <c r="C143" s="234"/>
      <c r="D143" s="235" t="s">
        <v>159</v>
      </c>
      <c r="E143" s="236" t="s">
        <v>1</v>
      </c>
      <c r="F143" s="237" t="s">
        <v>376</v>
      </c>
      <c r="G143" s="234"/>
      <c r="H143" s="238">
        <v>1.8</v>
      </c>
      <c r="I143" s="239"/>
      <c r="J143" s="234"/>
      <c r="K143" s="234"/>
      <c r="L143" s="240"/>
      <c r="M143" s="241"/>
      <c r="N143" s="242"/>
      <c r="O143" s="242"/>
      <c r="P143" s="242"/>
      <c r="Q143" s="242"/>
      <c r="R143" s="242"/>
      <c r="S143" s="242"/>
      <c r="T143" s="24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4" t="s">
        <v>159</v>
      </c>
      <c r="AU143" s="244" t="s">
        <v>86</v>
      </c>
      <c r="AV143" s="13" t="s">
        <v>86</v>
      </c>
      <c r="AW143" s="13" t="s">
        <v>32</v>
      </c>
      <c r="AX143" s="13" t="s">
        <v>84</v>
      </c>
      <c r="AY143" s="244" t="s">
        <v>141</v>
      </c>
    </row>
    <row r="144" s="2" customFormat="1" ht="24.15" customHeight="1">
      <c r="A144" s="39"/>
      <c r="B144" s="40"/>
      <c r="C144" s="220" t="s">
        <v>161</v>
      </c>
      <c r="D144" s="220" t="s">
        <v>143</v>
      </c>
      <c r="E144" s="221" t="s">
        <v>377</v>
      </c>
      <c r="F144" s="222" t="s">
        <v>378</v>
      </c>
      <c r="G144" s="223" t="s">
        <v>146</v>
      </c>
      <c r="H144" s="224">
        <v>12</v>
      </c>
      <c r="I144" s="225"/>
      <c r="J144" s="226">
        <f>ROUND(I144*H144,2)</f>
        <v>0</v>
      </c>
      <c r="K144" s="222" t="s">
        <v>147</v>
      </c>
      <c r="L144" s="45"/>
      <c r="M144" s="227" t="s">
        <v>1</v>
      </c>
      <c r="N144" s="228" t="s">
        <v>41</v>
      </c>
      <c r="O144" s="92"/>
      <c r="P144" s="229">
        <f>O144*H144</f>
        <v>0</v>
      </c>
      <c r="Q144" s="229">
        <v>0</v>
      </c>
      <c r="R144" s="229">
        <f>Q144*H144</f>
        <v>0</v>
      </c>
      <c r="S144" s="229">
        <v>0.57999999999999996</v>
      </c>
      <c r="T144" s="230">
        <f>S144*H144</f>
        <v>6.9599999999999991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1" t="s">
        <v>100</v>
      </c>
      <c r="AT144" s="231" t="s">
        <v>143</v>
      </c>
      <c r="AU144" s="231" t="s">
        <v>86</v>
      </c>
      <c r="AY144" s="18" t="s">
        <v>141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8" t="s">
        <v>84</v>
      </c>
      <c r="BK144" s="232">
        <f>ROUND(I144*H144,2)</f>
        <v>0</v>
      </c>
      <c r="BL144" s="18" t="s">
        <v>100</v>
      </c>
      <c r="BM144" s="231" t="s">
        <v>379</v>
      </c>
    </row>
    <row r="145" s="2" customFormat="1" ht="24.15" customHeight="1">
      <c r="A145" s="39"/>
      <c r="B145" s="40"/>
      <c r="C145" s="220" t="s">
        <v>167</v>
      </c>
      <c r="D145" s="220" t="s">
        <v>143</v>
      </c>
      <c r="E145" s="221" t="s">
        <v>380</v>
      </c>
      <c r="F145" s="222" t="s">
        <v>381</v>
      </c>
      <c r="G145" s="223" t="s">
        <v>146</v>
      </c>
      <c r="H145" s="224">
        <v>12</v>
      </c>
      <c r="I145" s="225"/>
      <c r="J145" s="226">
        <f>ROUND(I145*H145,2)</f>
        <v>0</v>
      </c>
      <c r="K145" s="222" t="s">
        <v>147</v>
      </c>
      <c r="L145" s="45"/>
      <c r="M145" s="227" t="s">
        <v>1</v>
      </c>
      <c r="N145" s="228" t="s">
        <v>41</v>
      </c>
      <c r="O145" s="92"/>
      <c r="P145" s="229">
        <f>O145*H145</f>
        <v>0</v>
      </c>
      <c r="Q145" s="229">
        <v>0</v>
      </c>
      <c r="R145" s="229">
        <f>Q145*H145</f>
        <v>0</v>
      </c>
      <c r="S145" s="229">
        <v>0.22</v>
      </c>
      <c r="T145" s="230">
        <f>S145*H145</f>
        <v>2.6400000000000001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1" t="s">
        <v>100</v>
      </c>
      <c r="AT145" s="231" t="s">
        <v>143</v>
      </c>
      <c r="AU145" s="231" t="s">
        <v>86</v>
      </c>
      <c r="AY145" s="18" t="s">
        <v>141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8" t="s">
        <v>84</v>
      </c>
      <c r="BK145" s="232">
        <f>ROUND(I145*H145,2)</f>
        <v>0</v>
      </c>
      <c r="BL145" s="18" t="s">
        <v>100</v>
      </c>
      <c r="BM145" s="231" t="s">
        <v>382</v>
      </c>
    </row>
    <row r="146" s="14" customFormat="1">
      <c r="A146" s="14"/>
      <c r="B146" s="245"/>
      <c r="C146" s="246"/>
      <c r="D146" s="235" t="s">
        <v>159</v>
      </c>
      <c r="E146" s="247" t="s">
        <v>1</v>
      </c>
      <c r="F146" s="248" t="s">
        <v>383</v>
      </c>
      <c r="G146" s="246"/>
      <c r="H146" s="247" t="s">
        <v>1</v>
      </c>
      <c r="I146" s="249"/>
      <c r="J146" s="246"/>
      <c r="K146" s="246"/>
      <c r="L146" s="250"/>
      <c r="M146" s="251"/>
      <c r="N146" s="252"/>
      <c r="O146" s="252"/>
      <c r="P146" s="252"/>
      <c r="Q146" s="252"/>
      <c r="R146" s="252"/>
      <c r="S146" s="252"/>
      <c r="T146" s="25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4" t="s">
        <v>159</v>
      </c>
      <c r="AU146" s="254" t="s">
        <v>86</v>
      </c>
      <c r="AV146" s="14" t="s">
        <v>84</v>
      </c>
      <c r="AW146" s="14" t="s">
        <v>32</v>
      </c>
      <c r="AX146" s="14" t="s">
        <v>76</v>
      </c>
      <c r="AY146" s="254" t="s">
        <v>141</v>
      </c>
    </row>
    <row r="147" s="13" customFormat="1">
      <c r="A147" s="13"/>
      <c r="B147" s="233"/>
      <c r="C147" s="234"/>
      <c r="D147" s="235" t="s">
        <v>159</v>
      </c>
      <c r="E147" s="236" t="s">
        <v>1</v>
      </c>
      <c r="F147" s="237" t="s">
        <v>384</v>
      </c>
      <c r="G147" s="234"/>
      <c r="H147" s="238">
        <v>12</v>
      </c>
      <c r="I147" s="239"/>
      <c r="J147" s="234"/>
      <c r="K147" s="234"/>
      <c r="L147" s="240"/>
      <c r="M147" s="241"/>
      <c r="N147" s="242"/>
      <c r="O147" s="242"/>
      <c r="P147" s="242"/>
      <c r="Q147" s="242"/>
      <c r="R147" s="242"/>
      <c r="S147" s="242"/>
      <c r="T147" s="24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4" t="s">
        <v>159</v>
      </c>
      <c r="AU147" s="244" t="s">
        <v>86</v>
      </c>
      <c r="AV147" s="13" t="s">
        <v>86</v>
      </c>
      <c r="AW147" s="13" t="s">
        <v>32</v>
      </c>
      <c r="AX147" s="13" t="s">
        <v>84</v>
      </c>
      <c r="AY147" s="244" t="s">
        <v>141</v>
      </c>
    </row>
    <row r="148" s="2" customFormat="1" ht="16.5" customHeight="1">
      <c r="A148" s="39"/>
      <c r="B148" s="40"/>
      <c r="C148" s="220" t="s">
        <v>173</v>
      </c>
      <c r="D148" s="220" t="s">
        <v>143</v>
      </c>
      <c r="E148" s="221" t="s">
        <v>385</v>
      </c>
      <c r="F148" s="222" t="s">
        <v>386</v>
      </c>
      <c r="G148" s="223" t="s">
        <v>234</v>
      </c>
      <c r="H148" s="224">
        <v>15</v>
      </c>
      <c r="I148" s="225"/>
      <c r="J148" s="226">
        <f>ROUND(I148*H148,2)</f>
        <v>0</v>
      </c>
      <c r="K148" s="222" t="s">
        <v>147</v>
      </c>
      <c r="L148" s="45"/>
      <c r="M148" s="227" t="s">
        <v>1</v>
      </c>
      <c r="N148" s="228" t="s">
        <v>41</v>
      </c>
      <c r="O148" s="92"/>
      <c r="P148" s="229">
        <f>O148*H148</f>
        <v>0</v>
      </c>
      <c r="Q148" s="229">
        <v>0.021930000000000002</v>
      </c>
      <c r="R148" s="229">
        <f>Q148*H148</f>
        <v>0.32895000000000002</v>
      </c>
      <c r="S148" s="229">
        <v>0</v>
      </c>
      <c r="T148" s="23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1" t="s">
        <v>100</v>
      </c>
      <c r="AT148" s="231" t="s">
        <v>143</v>
      </c>
      <c r="AU148" s="231" t="s">
        <v>86</v>
      </c>
      <c r="AY148" s="18" t="s">
        <v>141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8" t="s">
        <v>84</v>
      </c>
      <c r="BK148" s="232">
        <f>ROUND(I148*H148,2)</f>
        <v>0</v>
      </c>
      <c r="BL148" s="18" t="s">
        <v>100</v>
      </c>
      <c r="BM148" s="231" t="s">
        <v>387</v>
      </c>
    </row>
    <row r="149" s="14" customFormat="1">
      <c r="A149" s="14"/>
      <c r="B149" s="245"/>
      <c r="C149" s="246"/>
      <c r="D149" s="235" t="s">
        <v>159</v>
      </c>
      <c r="E149" s="247" t="s">
        <v>1</v>
      </c>
      <c r="F149" s="248" t="s">
        <v>388</v>
      </c>
      <c r="G149" s="246"/>
      <c r="H149" s="247" t="s">
        <v>1</v>
      </c>
      <c r="I149" s="249"/>
      <c r="J149" s="246"/>
      <c r="K149" s="246"/>
      <c r="L149" s="250"/>
      <c r="M149" s="251"/>
      <c r="N149" s="252"/>
      <c r="O149" s="252"/>
      <c r="P149" s="252"/>
      <c r="Q149" s="252"/>
      <c r="R149" s="252"/>
      <c r="S149" s="252"/>
      <c r="T149" s="253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4" t="s">
        <v>159</v>
      </c>
      <c r="AU149" s="254" t="s">
        <v>86</v>
      </c>
      <c r="AV149" s="14" t="s">
        <v>84</v>
      </c>
      <c r="AW149" s="14" t="s">
        <v>32</v>
      </c>
      <c r="AX149" s="14" t="s">
        <v>76</v>
      </c>
      <c r="AY149" s="254" t="s">
        <v>141</v>
      </c>
    </row>
    <row r="150" s="13" customFormat="1">
      <c r="A150" s="13"/>
      <c r="B150" s="233"/>
      <c r="C150" s="234"/>
      <c r="D150" s="235" t="s">
        <v>159</v>
      </c>
      <c r="E150" s="236" t="s">
        <v>1</v>
      </c>
      <c r="F150" s="237" t="s">
        <v>389</v>
      </c>
      <c r="G150" s="234"/>
      <c r="H150" s="238">
        <v>15</v>
      </c>
      <c r="I150" s="239"/>
      <c r="J150" s="234"/>
      <c r="K150" s="234"/>
      <c r="L150" s="240"/>
      <c r="M150" s="241"/>
      <c r="N150" s="242"/>
      <c r="O150" s="242"/>
      <c r="P150" s="242"/>
      <c r="Q150" s="242"/>
      <c r="R150" s="242"/>
      <c r="S150" s="242"/>
      <c r="T150" s="24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4" t="s">
        <v>159</v>
      </c>
      <c r="AU150" s="244" t="s">
        <v>86</v>
      </c>
      <c r="AV150" s="13" t="s">
        <v>86</v>
      </c>
      <c r="AW150" s="13" t="s">
        <v>32</v>
      </c>
      <c r="AX150" s="13" t="s">
        <v>84</v>
      </c>
      <c r="AY150" s="244" t="s">
        <v>141</v>
      </c>
    </row>
    <row r="151" s="2" customFormat="1" ht="24.15" customHeight="1">
      <c r="A151" s="39"/>
      <c r="B151" s="40"/>
      <c r="C151" s="220" t="s">
        <v>179</v>
      </c>
      <c r="D151" s="220" t="s">
        <v>143</v>
      </c>
      <c r="E151" s="221" t="s">
        <v>390</v>
      </c>
      <c r="F151" s="222" t="s">
        <v>391</v>
      </c>
      <c r="G151" s="223" t="s">
        <v>392</v>
      </c>
      <c r="H151" s="224">
        <v>720</v>
      </c>
      <c r="I151" s="225"/>
      <c r="J151" s="226">
        <f>ROUND(I151*H151,2)</f>
        <v>0</v>
      </c>
      <c r="K151" s="222" t="s">
        <v>147</v>
      </c>
      <c r="L151" s="45"/>
      <c r="M151" s="227" t="s">
        <v>1</v>
      </c>
      <c r="N151" s="228" t="s">
        <v>41</v>
      </c>
      <c r="O151" s="92"/>
      <c r="P151" s="229">
        <f>O151*H151</f>
        <v>0</v>
      </c>
      <c r="Q151" s="229">
        <v>4.0000000000000003E-05</v>
      </c>
      <c r="R151" s="229">
        <f>Q151*H151</f>
        <v>0.028800000000000003</v>
      </c>
      <c r="S151" s="229">
        <v>0</v>
      </c>
      <c r="T151" s="23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1" t="s">
        <v>100</v>
      </c>
      <c r="AT151" s="231" t="s">
        <v>143</v>
      </c>
      <c r="AU151" s="231" t="s">
        <v>86</v>
      </c>
      <c r="AY151" s="18" t="s">
        <v>141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8" t="s">
        <v>84</v>
      </c>
      <c r="BK151" s="232">
        <f>ROUND(I151*H151,2)</f>
        <v>0</v>
      </c>
      <c r="BL151" s="18" t="s">
        <v>100</v>
      </c>
      <c r="BM151" s="231" t="s">
        <v>393</v>
      </c>
    </row>
    <row r="152" s="13" customFormat="1">
      <c r="A152" s="13"/>
      <c r="B152" s="233"/>
      <c r="C152" s="234"/>
      <c r="D152" s="235" t="s">
        <v>159</v>
      </c>
      <c r="E152" s="236" t="s">
        <v>1</v>
      </c>
      <c r="F152" s="237" t="s">
        <v>394</v>
      </c>
      <c r="G152" s="234"/>
      <c r="H152" s="238">
        <v>720</v>
      </c>
      <c r="I152" s="239"/>
      <c r="J152" s="234"/>
      <c r="K152" s="234"/>
      <c r="L152" s="240"/>
      <c r="M152" s="241"/>
      <c r="N152" s="242"/>
      <c r="O152" s="242"/>
      <c r="P152" s="242"/>
      <c r="Q152" s="242"/>
      <c r="R152" s="242"/>
      <c r="S152" s="242"/>
      <c r="T152" s="24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4" t="s">
        <v>159</v>
      </c>
      <c r="AU152" s="244" t="s">
        <v>86</v>
      </c>
      <c r="AV152" s="13" t="s">
        <v>86</v>
      </c>
      <c r="AW152" s="13" t="s">
        <v>32</v>
      </c>
      <c r="AX152" s="13" t="s">
        <v>84</v>
      </c>
      <c r="AY152" s="244" t="s">
        <v>141</v>
      </c>
    </row>
    <row r="153" s="2" customFormat="1" ht="24.15" customHeight="1">
      <c r="A153" s="39"/>
      <c r="B153" s="40"/>
      <c r="C153" s="220" t="s">
        <v>184</v>
      </c>
      <c r="D153" s="220" t="s">
        <v>143</v>
      </c>
      <c r="E153" s="221" t="s">
        <v>395</v>
      </c>
      <c r="F153" s="222" t="s">
        <v>396</v>
      </c>
      <c r="G153" s="223" t="s">
        <v>397</v>
      </c>
      <c r="H153" s="224">
        <v>30</v>
      </c>
      <c r="I153" s="225"/>
      <c r="J153" s="226">
        <f>ROUND(I153*H153,2)</f>
        <v>0</v>
      </c>
      <c r="K153" s="222" t="s">
        <v>147</v>
      </c>
      <c r="L153" s="45"/>
      <c r="M153" s="227" t="s">
        <v>1</v>
      </c>
      <c r="N153" s="228" t="s">
        <v>41</v>
      </c>
      <c r="O153" s="92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1" t="s">
        <v>100</v>
      </c>
      <c r="AT153" s="231" t="s">
        <v>143</v>
      </c>
      <c r="AU153" s="231" t="s">
        <v>86</v>
      </c>
      <c r="AY153" s="18" t="s">
        <v>141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8" t="s">
        <v>84</v>
      </c>
      <c r="BK153" s="232">
        <f>ROUND(I153*H153,2)</f>
        <v>0</v>
      </c>
      <c r="BL153" s="18" t="s">
        <v>100</v>
      </c>
      <c r="BM153" s="231" t="s">
        <v>398</v>
      </c>
    </row>
    <row r="154" s="2" customFormat="1" ht="24.15" customHeight="1">
      <c r="A154" s="39"/>
      <c r="B154" s="40"/>
      <c r="C154" s="220" t="s">
        <v>193</v>
      </c>
      <c r="D154" s="220" t="s">
        <v>143</v>
      </c>
      <c r="E154" s="221" t="s">
        <v>399</v>
      </c>
      <c r="F154" s="222" t="s">
        <v>400</v>
      </c>
      <c r="G154" s="223" t="s">
        <v>146</v>
      </c>
      <c r="H154" s="224">
        <v>1.8</v>
      </c>
      <c r="I154" s="225"/>
      <c r="J154" s="226">
        <f>ROUND(I154*H154,2)</f>
        <v>0</v>
      </c>
      <c r="K154" s="222" t="s">
        <v>147</v>
      </c>
      <c r="L154" s="45"/>
      <c r="M154" s="227" t="s">
        <v>1</v>
      </c>
      <c r="N154" s="228" t="s">
        <v>41</v>
      </c>
      <c r="O154" s="92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1" t="s">
        <v>100</v>
      </c>
      <c r="AT154" s="231" t="s">
        <v>143</v>
      </c>
      <c r="AU154" s="231" t="s">
        <v>86</v>
      </c>
      <c r="AY154" s="18" t="s">
        <v>141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8" t="s">
        <v>84</v>
      </c>
      <c r="BK154" s="232">
        <f>ROUND(I154*H154,2)</f>
        <v>0</v>
      </c>
      <c r="BL154" s="18" t="s">
        <v>100</v>
      </c>
      <c r="BM154" s="231" t="s">
        <v>401</v>
      </c>
    </row>
    <row r="155" s="2" customFormat="1" ht="37.8" customHeight="1">
      <c r="A155" s="39"/>
      <c r="B155" s="40"/>
      <c r="C155" s="220" t="s">
        <v>200</v>
      </c>
      <c r="D155" s="220" t="s">
        <v>143</v>
      </c>
      <c r="E155" s="221" t="s">
        <v>402</v>
      </c>
      <c r="F155" s="222" t="s">
        <v>403</v>
      </c>
      <c r="G155" s="223" t="s">
        <v>157</v>
      </c>
      <c r="H155" s="224">
        <v>70.094999999999999</v>
      </c>
      <c r="I155" s="225"/>
      <c r="J155" s="226">
        <f>ROUND(I155*H155,2)</f>
        <v>0</v>
      </c>
      <c r="K155" s="222" t="s">
        <v>147</v>
      </c>
      <c r="L155" s="45"/>
      <c r="M155" s="227" t="s">
        <v>1</v>
      </c>
      <c r="N155" s="228" t="s">
        <v>41</v>
      </c>
      <c r="O155" s="92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1" t="s">
        <v>100</v>
      </c>
      <c r="AT155" s="231" t="s">
        <v>143</v>
      </c>
      <c r="AU155" s="231" t="s">
        <v>86</v>
      </c>
      <c r="AY155" s="18" t="s">
        <v>141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8" t="s">
        <v>84</v>
      </c>
      <c r="BK155" s="232">
        <f>ROUND(I155*H155,2)</f>
        <v>0</v>
      </c>
      <c r="BL155" s="18" t="s">
        <v>100</v>
      </c>
      <c r="BM155" s="231" t="s">
        <v>404</v>
      </c>
    </row>
    <row r="156" s="14" customFormat="1">
      <c r="A156" s="14"/>
      <c r="B156" s="245"/>
      <c r="C156" s="246"/>
      <c r="D156" s="235" t="s">
        <v>159</v>
      </c>
      <c r="E156" s="247" t="s">
        <v>1</v>
      </c>
      <c r="F156" s="248" t="s">
        <v>405</v>
      </c>
      <c r="G156" s="246"/>
      <c r="H156" s="247" t="s">
        <v>1</v>
      </c>
      <c r="I156" s="249"/>
      <c r="J156" s="246"/>
      <c r="K156" s="246"/>
      <c r="L156" s="250"/>
      <c r="M156" s="251"/>
      <c r="N156" s="252"/>
      <c r="O156" s="252"/>
      <c r="P156" s="252"/>
      <c r="Q156" s="252"/>
      <c r="R156" s="252"/>
      <c r="S156" s="252"/>
      <c r="T156" s="25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4" t="s">
        <v>159</v>
      </c>
      <c r="AU156" s="254" t="s">
        <v>86</v>
      </c>
      <c r="AV156" s="14" t="s">
        <v>84</v>
      </c>
      <c r="AW156" s="14" t="s">
        <v>32</v>
      </c>
      <c r="AX156" s="14" t="s">
        <v>76</v>
      </c>
      <c r="AY156" s="254" t="s">
        <v>141</v>
      </c>
    </row>
    <row r="157" s="13" customFormat="1">
      <c r="A157" s="13"/>
      <c r="B157" s="233"/>
      <c r="C157" s="234"/>
      <c r="D157" s="235" t="s">
        <v>159</v>
      </c>
      <c r="E157" s="236" t="s">
        <v>1</v>
      </c>
      <c r="F157" s="237" t="s">
        <v>406</v>
      </c>
      <c r="G157" s="234"/>
      <c r="H157" s="238">
        <v>44.625</v>
      </c>
      <c r="I157" s="239"/>
      <c r="J157" s="234"/>
      <c r="K157" s="234"/>
      <c r="L157" s="240"/>
      <c r="M157" s="241"/>
      <c r="N157" s="242"/>
      <c r="O157" s="242"/>
      <c r="P157" s="242"/>
      <c r="Q157" s="242"/>
      <c r="R157" s="242"/>
      <c r="S157" s="242"/>
      <c r="T157" s="24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4" t="s">
        <v>159</v>
      </c>
      <c r="AU157" s="244" t="s">
        <v>86</v>
      </c>
      <c r="AV157" s="13" t="s">
        <v>86</v>
      </c>
      <c r="AW157" s="13" t="s">
        <v>32</v>
      </c>
      <c r="AX157" s="13" t="s">
        <v>76</v>
      </c>
      <c r="AY157" s="244" t="s">
        <v>141</v>
      </c>
    </row>
    <row r="158" s="14" customFormat="1">
      <c r="A158" s="14"/>
      <c r="B158" s="245"/>
      <c r="C158" s="246"/>
      <c r="D158" s="235" t="s">
        <v>159</v>
      </c>
      <c r="E158" s="247" t="s">
        <v>1</v>
      </c>
      <c r="F158" s="248" t="s">
        <v>407</v>
      </c>
      <c r="G158" s="246"/>
      <c r="H158" s="247" t="s">
        <v>1</v>
      </c>
      <c r="I158" s="249"/>
      <c r="J158" s="246"/>
      <c r="K158" s="246"/>
      <c r="L158" s="250"/>
      <c r="M158" s="251"/>
      <c r="N158" s="252"/>
      <c r="O158" s="252"/>
      <c r="P158" s="252"/>
      <c r="Q158" s="252"/>
      <c r="R158" s="252"/>
      <c r="S158" s="252"/>
      <c r="T158" s="253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4" t="s">
        <v>159</v>
      </c>
      <c r="AU158" s="254" t="s">
        <v>86</v>
      </c>
      <c r="AV158" s="14" t="s">
        <v>84</v>
      </c>
      <c r="AW158" s="14" t="s">
        <v>32</v>
      </c>
      <c r="AX158" s="14" t="s">
        <v>76</v>
      </c>
      <c r="AY158" s="254" t="s">
        <v>141</v>
      </c>
    </row>
    <row r="159" s="13" customFormat="1">
      <c r="A159" s="13"/>
      <c r="B159" s="233"/>
      <c r="C159" s="234"/>
      <c r="D159" s="235" t="s">
        <v>159</v>
      </c>
      <c r="E159" s="236" t="s">
        <v>1</v>
      </c>
      <c r="F159" s="237" t="s">
        <v>408</v>
      </c>
      <c r="G159" s="234"/>
      <c r="H159" s="238">
        <v>12.6</v>
      </c>
      <c r="I159" s="239"/>
      <c r="J159" s="234"/>
      <c r="K159" s="234"/>
      <c r="L159" s="240"/>
      <c r="M159" s="241"/>
      <c r="N159" s="242"/>
      <c r="O159" s="242"/>
      <c r="P159" s="242"/>
      <c r="Q159" s="242"/>
      <c r="R159" s="242"/>
      <c r="S159" s="242"/>
      <c r="T159" s="24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4" t="s">
        <v>159</v>
      </c>
      <c r="AU159" s="244" t="s">
        <v>86</v>
      </c>
      <c r="AV159" s="13" t="s">
        <v>86</v>
      </c>
      <c r="AW159" s="13" t="s">
        <v>32</v>
      </c>
      <c r="AX159" s="13" t="s">
        <v>76</v>
      </c>
      <c r="AY159" s="244" t="s">
        <v>141</v>
      </c>
    </row>
    <row r="160" s="14" customFormat="1">
      <c r="A160" s="14"/>
      <c r="B160" s="245"/>
      <c r="C160" s="246"/>
      <c r="D160" s="235" t="s">
        <v>159</v>
      </c>
      <c r="E160" s="247" t="s">
        <v>1</v>
      </c>
      <c r="F160" s="248" t="s">
        <v>409</v>
      </c>
      <c r="G160" s="246"/>
      <c r="H160" s="247" t="s">
        <v>1</v>
      </c>
      <c r="I160" s="249"/>
      <c r="J160" s="246"/>
      <c r="K160" s="246"/>
      <c r="L160" s="250"/>
      <c r="M160" s="251"/>
      <c r="N160" s="252"/>
      <c r="O160" s="252"/>
      <c r="P160" s="252"/>
      <c r="Q160" s="252"/>
      <c r="R160" s="252"/>
      <c r="S160" s="252"/>
      <c r="T160" s="25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4" t="s">
        <v>159</v>
      </c>
      <c r="AU160" s="254" t="s">
        <v>86</v>
      </c>
      <c r="AV160" s="14" t="s">
        <v>84</v>
      </c>
      <c r="AW160" s="14" t="s">
        <v>32</v>
      </c>
      <c r="AX160" s="14" t="s">
        <v>76</v>
      </c>
      <c r="AY160" s="254" t="s">
        <v>141</v>
      </c>
    </row>
    <row r="161" s="13" customFormat="1">
      <c r="A161" s="13"/>
      <c r="B161" s="233"/>
      <c r="C161" s="234"/>
      <c r="D161" s="235" t="s">
        <v>159</v>
      </c>
      <c r="E161" s="236" t="s">
        <v>1</v>
      </c>
      <c r="F161" s="237" t="s">
        <v>410</v>
      </c>
      <c r="G161" s="234"/>
      <c r="H161" s="238">
        <v>12.869999999999999</v>
      </c>
      <c r="I161" s="239"/>
      <c r="J161" s="234"/>
      <c r="K161" s="234"/>
      <c r="L161" s="240"/>
      <c r="M161" s="241"/>
      <c r="N161" s="242"/>
      <c r="O161" s="242"/>
      <c r="P161" s="242"/>
      <c r="Q161" s="242"/>
      <c r="R161" s="242"/>
      <c r="S161" s="242"/>
      <c r="T161" s="24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4" t="s">
        <v>159</v>
      </c>
      <c r="AU161" s="244" t="s">
        <v>86</v>
      </c>
      <c r="AV161" s="13" t="s">
        <v>86</v>
      </c>
      <c r="AW161" s="13" t="s">
        <v>32</v>
      </c>
      <c r="AX161" s="13" t="s">
        <v>76</v>
      </c>
      <c r="AY161" s="244" t="s">
        <v>141</v>
      </c>
    </row>
    <row r="162" s="15" customFormat="1">
      <c r="A162" s="15"/>
      <c r="B162" s="255"/>
      <c r="C162" s="256"/>
      <c r="D162" s="235" t="s">
        <v>159</v>
      </c>
      <c r="E162" s="257" t="s">
        <v>102</v>
      </c>
      <c r="F162" s="258" t="s">
        <v>192</v>
      </c>
      <c r="G162" s="256"/>
      <c r="H162" s="259">
        <v>70.094999999999999</v>
      </c>
      <c r="I162" s="260"/>
      <c r="J162" s="256"/>
      <c r="K162" s="256"/>
      <c r="L162" s="261"/>
      <c r="M162" s="262"/>
      <c r="N162" s="263"/>
      <c r="O162" s="263"/>
      <c r="P162" s="263"/>
      <c r="Q162" s="263"/>
      <c r="R162" s="263"/>
      <c r="S162" s="263"/>
      <c r="T162" s="264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65" t="s">
        <v>159</v>
      </c>
      <c r="AU162" s="265" t="s">
        <v>86</v>
      </c>
      <c r="AV162" s="15" t="s">
        <v>100</v>
      </c>
      <c r="AW162" s="15" t="s">
        <v>32</v>
      </c>
      <c r="AX162" s="15" t="s">
        <v>84</v>
      </c>
      <c r="AY162" s="265" t="s">
        <v>141</v>
      </c>
    </row>
    <row r="163" s="2" customFormat="1" ht="33" customHeight="1">
      <c r="A163" s="39"/>
      <c r="B163" s="40"/>
      <c r="C163" s="220" t="s">
        <v>8</v>
      </c>
      <c r="D163" s="220" t="s">
        <v>143</v>
      </c>
      <c r="E163" s="221" t="s">
        <v>411</v>
      </c>
      <c r="F163" s="222" t="s">
        <v>412</v>
      </c>
      <c r="G163" s="223" t="s">
        <v>157</v>
      </c>
      <c r="H163" s="224">
        <v>101.69</v>
      </c>
      <c r="I163" s="225"/>
      <c r="J163" s="226">
        <f>ROUND(I163*H163,2)</f>
        <v>0</v>
      </c>
      <c r="K163" s="222" t="s">
        <v>147</v>
      </c>
      <c r="L163" s="45"/>
      <c r="M163" s="227" t="s">
        <v>1</v>
      </c>
      <c r="N163" s="228" t="s">
        <v>41</v>
      </c>
      <c r="O163" s="92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1" t="s">
        <v>100</v>
      </c>
      <c r="AT163" s="231" t="s">
        <v>143</v>
      </c>
      <c r="AU163" s="231" t="s">
        <v>86</v>
      </c>
      <c r="AY163" s="18" t="s">
        <v>141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8" t="s">
        <v>84</v>
      </c>
      <c r="BK163" s="232">
        <f>ROUND(I163*H163,2)</f>
        <v>0</v>
      </c>
      <c r="BL163" s="18" t="s">
        <v>100</v>
      </c>
      <c r="BM163" s="231" t="s">
        <v>413</v>
      </c>
    </row>
    <row r="164" s="13" customFormat="1">
      <c r="A164" s="13"/>
      <c r="B164" s="233"/>
      <c r="C164" s="234"/>
      <c r="D164" s="235" t="s">
        <v>159</v>
      </c>
      <c r="E164" s="236" t="s">
        <v>1</v>
      </c>
      <c r="F164" s="237" t="s">
        <v>414</v>
      </c>
      <c r="G164" s="234"/>
      <c r="H164" s="238">
        <v>27.829999999999998</v>
      </c>
      <c r="I164" s="239"/>
      <c r="J164" s="234"/>
      <c r="K164" s="234"/>
      <c r="L164" s="240"/>
      <c r="M164" s="241"/>
      <c r="N164" s="242"/>
      <c r="O164" s="242"/>
      <c r="P164" s="242"/>
      <c r="Q164" s="242"/>
      <c r="R164" s="242"/>
      <c r="S164" s="242"/>
      <c r="T164" s="24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4" t="s">
        <v>159</v>
      </c>
      <c r="AU164" s="244" t="s">
        <v>86</v>
      </c>
      <c r="AV164" s="13" t="s">
        <v>86</v>
      </c>
      <c r="AW164" s="13" t="s">
        <v>32</v>
      </c>
      <c r="AX164" s="13" t="s">
        <v>76</v>
      </c>
      <c r="AY164" s="244" t="s">
        <v>141</v>
      </c>
    </row>
    <row r="165" s="13" customFormat="1">
      <c r="A165" s="13"/>
      <c r="B165" s="233"/>
      <c r="C165" s="234"/>
      <c r="D165" s="235" t="s">
        <v>159</v>
      </c>
      <c r="E165" s="236" t="s">
        <v>1</v>
      </c>
      <c r="F165" s="237" t="s">
        <v>415</v>
      </c>
      <c r="G165" s="234"/>
      <c r="H165" s="238">
        <v>31.68</v>
      </c>
      <c r="I165" s="239"/>
      <c r="J165" s="234"/>
      <c r="K165" s="234"/>
      <c r="L165" s="240"/>
      <c r="M165" s="241"/>
      <c r="N165" s="242"/>
      <c r="O165" s="242"/>
      <c r="P165" s="242"/>
      <c r="Q165" s="242"/>
      <c r="R165" s="242"/>
      <c r="S165" s="242"/>
      <c r="T165" s="24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4" t="s">
        <v>159</v>
      </c>
      <c r="AU165" s="244" t="s">
        <v>86</v>
      </c>
      <c r="AV165" s="13" t="s">
        <v>86</v>
      </c>
      <c r="AW165" s="13" t="s">
        <v>32</v>
      </c>
      <c r="AX165" s="13" t="s">
        <v>76</v>
      </c>
      <c r="AY165" s="244" t="s">
        <v>141</v>
      </c>
    </row>
    <row r="166" s="13" customFormat="1">
      <c r="A166" s="13"/>
      <c r="B166" s="233"/>
      <c r="C166" s="234"/>
      <c r="D166" s="235" t="s">
        <v>159</v>
      </c>
      <c r="E166" s="236" t="s">
        <v>1</v>
      </c>
      <c r="F166" s="237" t="s">
        <v>416</v>
      </c>
      <c r="G166" s="234"/>
      <c r="H166" s="238">
        <v>21.780000000000001</v>
      </c>
      <c r="I166" s="239"/>
      <c r="J166" s="234"/>
      <c r="K166" s="234"/>
      <c r="L166" s="240"/>
      <c r="M166" s="241"/>
      <c r="N166" s="242"/>
      <c r="O166" s="242"/>
      <c r="P166" s="242"/>
      <c r="Q166" s="242"/>
      <c r="R166" s="242"/>
      <c r="S166" s="242"/>
      <c r="T166" s="24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4" t="s">
        <v>159</v>
      </c>
      <c r="AU166" s="244" t="s">
        <v>86</v>
      </c>
      <c r="AV166" s="13" t="s">
        <v>86</v>
      </c>
      <c r="AW166" s="13" t="s">
        <v>32</v>
      </c>
      <c r="AX166" s="13" t="s">
        <v>76</v>
      </c>
      <c r="AY166" s="244" t="s">
        <v>141</v>
      </c>
    </row>
    <row r="167" s="13" customFormat="1">
      <c r="A167" s="13"/>
      <c r="B167" s="233"/>
      <c r="C167" s="234"/>
      <c r="D167" s="235" t="s">
        <v>159</v>
      </c>
      <c r="E167" s="236" t="s">
        <v>1</v>
      </c>
      <c r="F167" s="237" t="s">
        <v>417</v>
      </c>
      <c r="G167" s="234"/>
      <c r="H167" s="238">
        <v>20.399999999999999</v>
      </c>
      <c r="I167" s="239"/>
      <c r="J167" s="234"/>
      <c r="K167" s="234"/>
      <c r="L167" s="240"/>
      <c r="M167" s="241"/>
      <c r="N167" s="242"/>
      <c r="O167" s="242"/>
      <c r="P167" s="242"/>
      <c r="Q167" s="242"/>
      <c r="R167" s="242"/>
      <c r="S167" s="242"/>
      <c r="T167" s="24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4" t="s">
        <v>159</v>
      </c>
      <c r="AU167" s="244" t="s">
        <v>86</v>
      </c>
      <c r="AV167" s="13" t="s">
        <v>86</v>
      </c>
      <c r="AW167" s="13" t="s">
        <v>32</v>
      </c>
      <c r="AX167" s="13" t="s">
        <v>76</v>
      </c>
      <c r="AY167" s="244" t="s">
        <v>141</v>
      </c>
    </row>
    <row r="168" s="15" customFormat="1">
      <c r="A168" s="15"/>
      <c r="B168" s="255"/>
      <c r="C168" s="256"/>
      <c r="D168" s="235" t="s">
        <v>159</v>
      </c>
      <c r="E168" s="257" t="s">
        <v>47</v>
      </c>
      <c r="F168" s="258" t="s">
        <v>192</v>
      </c>
      <c r="G168" s="256"/>
      <c r="H168" s="259">
        <v>101.69</v>
      </c>
      <c r="I168" s="260"/>
      <c r="J168" s="256"/>
      <c r="K168" s="256"/>
      <c r="L168" s="261"/>
      <c r="M168" s="262"/>
      <c r="N168" s="263"/>
      <c r="O168" s="263"/>
      <c r="P168" s="263"/>
      <c r="Q168" s="263"/>
      <c r="R168" s="263"/>
      <c r="S168" s="263"/>
      <c r="T168" s="264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65" t="s">
        <v>159</v>
      </c>
      <c r="AU168" s="265" t="s">
        <v>86</v>
      </c>
      <c r="AV168" s="15" t="s">
        <v>100</v>
      </c>
      <c r="AW168" s="15" t="s">
        <v>32</v>
      </c>
      <c r="AX168" s="15" t="s">
        <v>84</v>
      </c>
      <c r="AY168" s="265" t="s">
        <v>141</v>
      </c>
    </row>
    <row r="169" s="2" customFormat="1" ht="24.15" customHeight="1">
      <c r="A169" s="39"/>
      <c r="B169" s="40"/>
      <c r="C169" s="220" t="s">
        <v>210</v>
      </c>
      <c r="D169" s="220" t="s">
        <v>143</v>
      </c>
      <c r="E169" s="221" t="s">
        <v>418</v>
      </c>
      <c r="F169" s="222" t="s">
        <v>419</v>
      </c>
      <c r="G169" s="223" t="s">
        <v>239</v>
      </c>
      <c r="H169" s="224">
        <v>3</v>
      </c>
      <c r="I169" s="225"/>
      <c r="J169" s="226">
        <f>ROUND(I169*H169,2)</f>
        <v>0</v>
      </c>
      <c r="K169" s="222" t="s">
        <v>147</v>
      </c>
      <c r="L169" s="45"/>
      <c r="M169" s="227" t="s">
        <v>1</v>
      </c>
      <c r="N169" s="228" t="s">
        <v>41</v>
      </c>
      <c r="O169" s="92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1" t="s">
        <v>100</v>
      </c>
      <c r="AT169" s="231" t="s">
        <v>143</v>
      </c>
      <c r="AU169" s="231" t="s">
        <v>86</v>
      </c>
      <c r="AY169" s="18" t="s">
        <v>141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8" t="s">
        <v>84</v>
      </c>
      <c r="BK169" s="232">
        <f>ROUND(I169*H169,2)</f>
        <v>0</v>
      </c>
      <c r="BL169" s="18" t="s">
        <v>100</v>
      </c>
      <c r="BM169" s="231" t="s">
        <v>420</v>
      </c>
    </row>
    <row r="170" s="2" customFormat="1" ht="33" customHeight="1">
      <c r="A170" s="39"/>
      <c r="B170" s="40"/>
      <c r="C170" s="220" t="s">
        <v>215</v>
      </c>
      <c r="D170" s="220" t="s">
        <v>143</v>
      </c>
      <c r="E170" s="221" t="s">
        <v>421</v>
      </c>
      <c r="F170" s="222" t="s">
        <v>422</v>
      </c>
      <c r="G170" s="223" t="s">
        <v>239</v>
      </c>
      <c r="H170" s="224">
        <v>27</v>
      </c>
      <c r="I170" s="225"/>
      <c r="J170" s="226">
        <f>ROUND(I170*H170,2)</f>
        <v>0</v>
      </c>
      <c r="K170" s="222" t="s">
        <v>147</v>
      </c>
      <c r="L170" s="45"/>
      <c r="M170" s="227" t="s">
        <v>1</v>
      </c>
      <c r="N170" s="228" t="s">
        <v>41</v>
      </c>
      <c r="O170" s="92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1" t="s">
        <v>100</v>
      </c>
      <c r="AT170" s="231" t="s">
        <v>143</v>
      </c>
      <c r="AU170" s="231" t="s">
        <v>86</v>
      </c>
      <c r="AY170" s="18" t="s">
        <v>141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8" t="s">
        <v>84</v>
      </c>
      <c r="BK170" s="232">
        <f>ROUND(I170*H170,2)</f>
        <v>0</v>
      </c>
      <c r="BL170" s="18" t="s">
        <v>100</v>
      </c>
      <c r="BM170" s="231" t="s">
        <v>423</v>
      </c>
    </row>
    <row r="171" s="13" customFormat="1">
      <c r="A171" s="13"/>
      <c r="B171" s="233"/>
      <c r="C171" s="234"/>
      <c r="D171" s="235" t="s">
        <v>159</v>
      </c>
      <c r="E171" s="236" t="s">
        <v>1</v>
      </c>
      <c r="F171" s="237" t="s">
        <v>424</v>
      </c>
      <c r="G171" s="234"/>
      <c r="H171" s="238">
        <v>27</v>
      </c>
      <c r="I171" s="239"/>
      <c r="J171" s="234"/>
      <c r="K171" s="234"/>
      <c r="L171" s="240"/>
      <c r="M171" s="241"/>
      <c r="N171" s="242"/>
      <c r="O171" s="242"/>
      <c r="P171" s="242"/>
      <c r="Q171" s="242"/>
      <c r="R171" s="242"/>
      <c r="S171" s="242"/>
      <c r="T171" s="24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4" t="s">
        <v>159</v>
      </c>
      <c r="AU171" s="244" t="s">
        <v>86</v>
      </c>
      <c r="AV171" s="13" t="s">
        <v>86</v>
      </c>
      <c r="AW171" s="13" t="s">
        <v>32</v>
      </c>
      <c r="AX171" s="13" t="s">
        <v>84</v>
      </c>
      <c r="AY171" s="244" t="s">
        <v>141</v>
      </c>
    </row>
    <row r="172" s="2" customFormat="1" ht="37.8" customHeight="1">
      <c r="A172" s="39"/>
      <c r="B172" s="40"/>
      <c r="C172" s="220" t="s">
        <v>219</v>
      </c>
      <c r="D172" s="220" t="s">
        <v>143</v>
      </c>
      <c r="E172" s="221" t="s">
        <v>168</v>
      </c>
      <c r="F172" s="222" t="s">
        <v>169</v>
      </c>
      <c r="G172" s="223" t="s">
        <v>157</v>
      </c>
      <c r="H172" s="224">
        <v>54.212000000000003</v>
      </c>
      <c r="I172" s="225"/>
      <c r="J172" s="226">
        <f>ROUND(I172*H172,2)</f>
        <v>0</v>
      </c>
      <c r="K172" s="222" t="s">
        <v>147</v>
      </c>
      <c r="L172" s="45"/>
      <c r="M172" s="227" t="s">
        <v>1</v>
      </c>
      <c r="N172" s="228" t="s">
        <v>41</v>
      </c>
      <c r="O172" s="92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1" t="s">
        <v>100</v>
      </c>
      <c r="AT172" s="231" t="s">
        <v>143</v>
      </c>
      <c r="AU172" s="231" t="s">
        <v>86</v>
      </c>
      <c r="AY172" s="18" t="s">
        <v>141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8" t="s">
        <v>84</v>
      </c>
      <c r="BK172" s="232">
        <f>ROUND(I172*H172,2)</f>
        <v>0</v>
      </c>
      <c r="BL172" s="18" t="s">
        <v>100</v>
      </c>
      <c r="BM172" s="231" t="s">
        <v>425</v>
      </c>
    </row>
    <row r="173" s="14" customFormat="1">
      <c r="A173" s="14"/>
      <c r="B173" s="245"/>
      <c r="C173" s="246"/>
      <c r="D173" s="235" t="s">
        <v>159</v>
      </c>
      <c r="E173" s="247" t="s">
        <v>1</v>
      </c>
      <c r="F173" s="248" t="s">
        <v>171</v>
      </c>
      <c r="G173" s="246"/>
      <c r="H173" s="247" t="s">
        <v>1</v>
      </c>
      <c r="I173" s="249"/>
      <c r="J173" s="246"/>
      <c r="K173" s="246"/>
      <c r="L173" s="250"/>
      <c r="M173" s="251"/>
      <c r="N173" s="252"/>
      <c r="O173" s="252"/>
      <c r="P173" s="252"/>
      <c r="Q173" s="252"/>
      <c r="R173" s="252"/>
      <c r="S173" s="252"/>
      <c r="T173" s="253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4" t="s">
        <v>159</v>
      </c>
      <c r="AU173" s="254" t="s">
        <v>86</v>
      </c>
      <c r="AV173" s="14" t="s">
        <v>84</v>
      </c>
      <c r="AW173" s="14" t="s">
        <v>32</v>
      </c>
      <c r="AX173" s="14" t="s">
        <v>76</v>
      </c>
      <c r="AY173" s="254" t="s">
        <v>141</v>
      </c>
    </row>
    <row r="174" s="13" customFormat="1">
      <c r="A174" s="13"/>
      <c r="B174" s="233"/>
      <c r="C174" s="234"/>
      <c r="D174" s="235" t="s">
        <v>159</v>
      </c>
      <c r="E174" s="236" t="s">
        <v>1</v>
      </c>
      <c r="F174" s="237" t="s">
        <v>172</v>
      </c>
      <c r="G174" s="234"/>
      <c r="H174" s="238">
        <v>54.212000000000003</v>
      </c>
      <c r="I174" s="239"/>
      <c r="J174" s="234"/>
      <c r="K174" s="234"/>
      <c r="L174" s="240"/>
      <c r="M174" s="241"/>
      <c r="N174" s="242"/>
      <c r="O174" s="242"/>
      <c r="P174" s="242"/>
      <c r="Q174" s="242"/>
      <c r="R174" s="242"/>
      <c r="S174" s="242"/>
      <c r="T174" s="24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4" t="s">
        <v>159</v>
      </c>
      <c r="AU174" s="244" t="s">
        <v>86</v>
      </c>
      <c r="AV174" s="13" t="s">
        <v>86</v>
      </c>
      <c r="AW174" s="13" t="s">
        <v>32</v>
      </c>
      <c r="AX174" s="13" t="s">
        <v>84</v>
      </c>
      <c r="AY174" s="244" t="s">
        <v>141</v>
      </c>
    </row>
    <row r="175" s="2" customFormat="1" ht="37.8" customHeight="1">
      <c r="A175" s="39"/>
      <c r="B175" s="40"/>
      <c r="C175" s="220" t="s">
        <v>224</v>
      </c>
      <c r="D175" s="220" t="s">
        <v>143</v>
      </c>
      <c r="E175" s="221" t="s">
        <v>174</v>
      </c>
      <c r="F175" s="222" t="s">
        <v>175</v>
      </c>
      <c r="G175" s="223" t="s">
        <v>157</v>
      </c>
      <c r="H175" s="224">
        <v>74.584000000000003</v>
      </c>
      <c r="I175" s="225"/>
      <c r="J175" s="226">
        <f>ROUND(I175*H175,2)</f>
        <v>0</v>
      </c>
      <c r="K175" s="222" t="s">
        <v>147</v>
      </c>
      <c r="L175" s="45"/>
      <c r="M175" s="227" t="s">
        <v>1</v>
      </c>
      <c r="N175" s="228" t="s">
        <v>41</v>
      </c>
      <c r="O175" s="92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1" t="s">
        <v>100</v>
      </c>
      <c r="AT175" s="231" t="s">
        <v>143</v>
      </c>
      <c r="AU175" s="231" t="s">
        <v>86</v>
      </c>
      <c r="AY175" s="18" t="s">
        <v>141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8" t="s">
        <v>84</v>
      </c>
      <c r="BK175" s="232">
        <f>ROUND(I175*H175,2)</f>
        <v>0</v>
      </c>
      <c r="BL175" s="18" t="s">
        <v>100</v>
      </c>
      <c r="BM175" s="231" t="s">
        <v>426</v>
      </c>
    </row>
    <row r="176" s="14" customFormat="1">
      <c r="A176" s="14"/>
      <c r="B176" s="245"/>
      <c r="C176" s="246"/>
      <c r="D176" s="235" t="s">
        <v>159</v>
      </c>
      <c r="E176" s="247" t="s">
        <v>1</v>
      </c>
      <c r="F176" s="248" t="s">
        <v>177</v>
      </c>
      <c r="G176" s="246"/>
      <c r="H176" s="247" t="s">
        <v>1</v>
      </c>
      <c r="I176" s="249"/>
      <c r="J176" s="246"/>
      <c r="K176" s="246"/>
      <c r="L176" s="250"/>
      <c r="M176" s="251"/>
      <c r="N176" s="252"/>
      <c r="O176" s="252"/>
      <c r="P176" s="252"/>
      <c r="Q176" s="252"/>
      <c r="R176" s="252"/>
      <c r="S176" s="252"/>
      <c r="T176" s="25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4" t="s">
        <v>159</v>
      </c>
      <c r="AU176" s="254" t="s">
        <v>86</v>
      </c>
      <c r="AV176" s="14" t="s">
        <v>84</v>
      </c>
      <c r="AW176" s="14" t="s">
        <v>32</v>
      </c>
      <c r="AX176" s="14" t="s">
        <v>76</v>
      </c>
      <c r="AY176" s="254" t="s">
        <v>141</v>
      </c>
    </row>
    <row r="177" s="13" customFormat="1">
      <c r="A177" s="13"/>
      <c r="B177" s="233"/>
      <c r="C177" s="234"/>
      <c r="D177" s="235" t="s">
        <v>159</v>
      </c>
      <c r="E177" s="236" t="s">
        <v>97</v>
      </c>
      <c r="F177" s="237" t="s">
        <v>427</v>
      </c>
      <c r="G177" s="234"/>
      <c r="H177" s="238">
        <v>74.584000000000003</v>
      </c>
      <c r="I177" s="239"/>
      <c r="J177" s="234"/>
      <c r="K177" s="234"/>
      <c r="L177" s="240"/>
      <c r="M177" s="241"/>
      <c r="N177" s="242"/>
      <c r="O177" s="242"/>
      <c r="P177" s="242"/>
      <c r="Q177" s="242"/>
      <c r="R177" s="242"/>
      <c r="S177" s="242"/>
      <c r="T177" s="24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4" t="s">
        <v>159</v>
      </c>
      <c r="AU177" s="244" t="s">
        <v>86</v>
      </c>
      <c r="AV177" s="13" t="s">
        <v>86</v>
      </c>
      <c r="AW177" s="13" t="s">
        <v>32</v>
      </c>
      <c r="AX177" s="13" t="s">
        <v>84</v>
      </c>
      <c r="AY177" s="244" t="s">
        <v>141</v>
      </c>
    </row>
    <row r="178" s="2" customFormat="1" ht="37.8" customHeight="1">
      <c r="A178" s="39"/>
      <c r="B178" s="40"/>
      <c r="C178" s="220" t="s">
        <v>231</v>
      </c>
      <c r="D178" s="220" t="s">
        <v>143</v>
      </c>
      <c r="E178" s="221" t="s">
        <v>180</v>
      </c>
      <c r="F178" s="222" t="s">
        <v>181</v>
      </c>
      <c r="G178" s="223" t="s">
        <v>157</v>
      </c>
      <c r="H178" s="224">
        <v>1118.76</v>
      </c>
      <c r="I178" s="225"/>
      <c r="J178" s="226">
        <f>ROUND(I178*H178,2)</f>
        <v>0</v>
      </c>
      <c r="K178" s="222" t="s">
        <v>147</v>
      </c>
      <c r="L178" s="45"/>
      <c r="M178" s="227" t="s">
        <v>1</v>
      </c>
      <c r="N178" s="228" t="s">
        <v>41</v>
      </c>
      <c r="O178" s="92"/>
      <c r="P178" s="229">
        <f>O178*H178</f>
        <v>0</v>
      </c>
      <c r="Q178" s="229">
        <v>0</v>
      </c>
      <c r="R178" s="229">
        <f>Q178*H178</f>
        <v>0</v>
      </c>
      <c r="S178" s="229">
        <v>0</v>
      </c>
      <c r="T178" s="230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1" t="s">
        <v>100</v>
      </c>
      <c r="AT178" s="231" t="s">
        <v>143</v>
      </c>
      <c r="AU178" s="231" t="s">
        <v>86</v>
      </c>
      <c r="AY178" s="18" t="s">
        <v>141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8" t="s">
        <v>84</v>
      </c>
      <c r="BK178" s="232">
        <f>ROUND(I178*H178,2)</f>
        <v>0</v>
      </c>
      <c r="BL178" s="18" t="s">
        <v>100</v>
      </c>
      <c r="BM178" s="231" t="s">
        <v>428</v>
      </c>
    </row>
    <row r="179" s="13" customFormat="1">
      <c r="A179" s="13"/>
      <c r="B179" s="233"/>
      <c r="C179" s="234"/>
      <c r="D179" s="235" t="s">
        <v>159</v>
      </c>
      <c r="E179" s="236" t="s">
        <v>1</v>
      </c>
      <c r="F179" s="237" t="s">
        <v>183</v>
      </c>
      <c r="G179" s="234"/>
      <c r="H179" s="238">
        <v>1118.76</v>
      </c>
      <c r="I179" s="239"/>
      <c r="J179" s="234"/>
      <c r="K179" s="234"/>
      <c r="L179" s="240"/>
      <c r="M179" s="241"/>
      <c r="N179" s="242"/>
      <c r="O179" s="242"/>
      <c r="P179" s="242"/>
      <c r="Q179" s="242"/>
      <c r="R179" s="242"/>
      <c r="S179" s="242"/>
      <c r="T179" s="24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4" t="s">
        <v>159</v>
      </c>
      <c r="AU179" s="244" t="s">
        <v>86</v>
      </c>
      <c r="AV179" s="13" t="s">
        <v>86</v>
      </c>
      <c r="AW179" s="13" t="s">
        <v>32</v>
      </c>
      <c r="AX179" s="13" t="s">
        <v>84</v>
      </c>
      <c r="AY179" s="244" t="s">
        <v>141</v>
      </c>
    </row>
    <row r="180" s="2" customFormat="1" ht="37.8" customHeight="1">
      <c r="A180" s="39"/>
      <c r="B180" s="40"/>
      <c r="C180" s="220" t="s">
        <v>236</v>
      </c>
      <c r="D180" s="220" t="s">
        <v>143</v>
      </c>
      <c r="E180" s="221" t="s">
        <v>429</v>
      </c>
      <c r="F180" s="222" t="s">
        <v>430</v>
      </c>
      <c r="G180" s="223" t="s">
        <v>157</v>
      </c>
      <c r="H180" s="224">
        <v>70.094999999999999</v>
      </c>
      <c r="I180" s="225"/>
      <c r="J180" s="226">
        <f>ROUND(I180*H180,2)</f>
        <v>0</v>
      </c>
      <c r="K180" s="222" t="s">
        <v>147</v>
      </c>
      <c r="L180" s="45"/>
      <c r="M180" s="227" t="s">
        <v>1</v>
      </c>
      <c r="N180" s="228" t="s">
        <v>41</v>
      </c>
      <c r="O180" s="92"/>
      <c r="P180" s="229">
        <f>O180*H180</f>
        <v>0</v>
      </c>
      <c r="Q180" s="229">
        <v>0</v>
      </c>
      <c r="R180" s="229">
        <f>Q180*H180</f>
        <v>0</v>
      </c>
      <c r="S180" s="229">
        <v>0</v>
      </c>
      <c r="T180" s="230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1" t="s">
        <v>100</v>
      </c>
      <c r="AT180" s="231" t="s">
        <v>143</v>
      </c>
      <c r="AU180" s="231" t="s">
        <v>86</v>
      </c>
      <c r="AY180" s="18" t="s">
        <v>141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8" t="s">
        <v>84</v>
      </c>
      <c r="BK180" s="232">
        <f>ROUND(I180*H180,2)</f>
        <v>0</v>
      </c>
      <c r="BL180" s="18" t="s">
        <v>100</v>
      </c>
      <c r="BM180" s="231" t="s">
        <v>431</v>
      </c>
    </row>
    <row r="181" s="14" customFormat="1">
      <c r="A181" s="14"/>
      <c r="B181" s="245"/>
      <c r="C181" s="246"/>
      <c r="D181" s="235" t="s">
        <v>159</v>
      </c>
      <c r="E181" s="247" t="s">
        <v>1</v>
      </c>
      <c r="F181" s="248" t="s">
        <v>432</v>
      </c>
      <c r="G181" s="246"/>
      <c r="H181" s="247" t="s">
        <v>1</v>
      </c>
      <c r="I181" s="249"/>
      <c r="J181" s="246"/>
      <c r="K181" s="246"/>
      <c r="L181" s="250"/>
      <c r="M181" s="251"/>
      <c r="N181" s="252"/>
      <c r="O181" s="252"/>
      <c r="P181" s="252"/>
      <c r="Q181" s="252"/>
      <c r="R181" s="252"/>
      <c r="S181" s="252"/>
      <c r="T181" s="253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4" t="s">
        <v>159</v>
      </c>
      <c r="AU181" s="254" t="s">
        <v>86</v>
      </c>
      <c r="AV181" s="14" t="s">
        <v>84</v>
      </c>
      <c r="AW181" s="14" t="s">
        <v>32</v>
      </c>
      <c r="AX181" s="14" t="s">
        <v>76</v>
      </c>
      <c r="AY181" s="254" t="s">
        <v>141</v>
      </c>
    </row>
    <row r="182" s="13" customFormat="1">
      <c r="A182" s="13"/>
      <c r="B182" s="233"/>
      <c r="C182" s="234"/>
      <c r="D182" s="235" t="s">
        <v>159</v>
      </c>
      <c r="E182" s="236" t="s">
        <v>1</v>
      </c>
      <c r="F182" s="237" t="s">
        <v>102</v>
      </c>
      <c r="G182" s="234"/>
      <c r="H182" s="238">
        <v>70.094999999999999</v>
      </c>
      <c r="I182" s="239"/>
      <c r="J182" s="234"/>
      <c r="K182" s="234"/>
      <c r="L182" s="240"/>
      <c r="M182" s="241"/>
      <c r="N182" s="242"/>
      <c r="O182" s="242"/>
      <c r="P182" s="242"/>
      <c r="Q182" s="242"/>
      <c r="R182" s="242"/>
      <c r="S182" s="242"/>
      <c r="T182" s="24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4" t="s">
        <v>159</v>
      </c>
      <c r="AU182" s="244" t="s">
        <v>86</v>
      </c>
      <c r="AV182" s="13" t="s">
        <v>86</v>
      </c>
      <c r="AW182" s="13" t="s">
        <v>32</v>
      </c>
      <c r="AX182" s="13" t="s">
        <v>84</v>
      </c>
      <c r="AY182" s="244" t="s">
        <v>141</v>
      </c>
    </row>
    <row r="183" s="2" customFormat="1" ht="37.8" customHeight="1">
      <c r="A183" s="39"/>
      <c r="B183" s="40"/>
      <c r="C183" s="220" t="s">
        <v>243</v>
      </c>
      <c r="D183" s="220" t="s">
        <v>143</v>
      </c>
      <c r="E183" s="221" t="s">
        <v>433</v>
      </c>
      <c r="F183" s="222" t="s">
        <v>434</v>
      </c>
      <c r="G183" s="223" t="s">
        <v>157</v>
      </c>
      <c r="H183" s="224">
        <v>1051.425</v>
      </c>
      <c r="I183" s="225"/>
      <c r="J183" s="226">
        <f>ROUND(I183*H183,2)</f>
        <v>0</v>
      </c>
      <c r="K183" s="222" t="s">
        <v>147</v>
      </c>
      <c r="L183" s="45"/>
      <c r="M183" s="227" t="s">
        <v>1</v>
      </c>
      <c r="N183" s="228" t="s">
        <v>41</v>
      </c>
      <c r="O183" s="92"/>
      <c r="P183" s="229">
        <f>O183*H183</f>
        <v>0</v>
      </c>
      <c r="Q183" s="229">
        <v>0</v>
      </c>
      <c r="R183" s="229">
        <f>Q183*H183</f>
        <v>0</v>
      </c>
      <c r="S183" s="229">
        <v>0</v>
      </c>
      <c r="T183" s="23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1" t="s">
        <v>100</v>
      </c>
      <c r="AT183" s="231" t="s">
        <v>143</v>
      </c>
      <c r="AU183" s="231" t="s">
        <v>86</v>
      </c>
      <c r="AY183" s="18" t="s">
        <v>141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8" t="s">
        <v>84</v>
      </c>
      <c r="BK183" s="232">
        <f>ROUND(I183*H183,2)</f>
        <v>0</v>
      </c>
      <c r="BL183" s="18" t="s">
        <v>100</v>
      </c>
      <c r="BM183" s="231" t="s">
        <v>435</v>
      </c>
    </row>
    <row r="184" s="13" customFormat="1">
      <c r="A184" s="13"/>
      <c r="B184" s="233"/>
      <c r="C184" s="234"/>
      <c r="D184" s="235" t="s">
        <v>159</v>
      </c>
      <c r="E184" s="236" t="s">
        <v>1</v>
      </c>
      <c r="F184" s="237" t="s">
        <v>436</v>
      </c>
      <c r="G184" s="234"/>
      <c r="H184" s="238">
        <v>1051.425</v>
      </c>
      <c r="I184" s="239"/>
      <c r="J184" s="234"/>
      <c r="K184" s="234"/>
      <c r="L184" s="240"/>
      <c r="M184" s="241"/>
      <c r="N184" s="242"/>
      <c r="O184" s="242"/>
      <c r="P184" s="242"/>
      <c r="Q184" s="242"/>
      <c r="R184" s="242"/>
      <c r="S184" s="242"/>
      <c r="T184" s="24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4" t="s">
        <v>159</v>
      </c>
      <c r="AU184" s="244" t="s">
        <v>86</v>
      </c>
      <c r="AV184" s="13" t="s">
        <v>86</v>
      </c>
      <c r="AW184" s="13" t="s">
        <v>32</v>
      </c>
      <c r="AX184" s="13" t="s">
        <v>84</v>
      </c>
      <c r="AY184" s="244" t="s">
        <v>141</v>
      </c>
    </row>
    <row r="185" s="2" customFormat="1" ht="24.15" customHeight="1">
      <c r="A185" s="39"/>
      <c r="B185" s="40"/>
      <c r="C185" s="220" t="s">
        <v>250</v>
      </c>
      <c r="D185" s="220" t="s">
        <v>143</v>
      </c>
      <c r="E185" s="221" t="s">
        <v>185</v>
      </c>
      <c r="F185" s="222" t="s">
        <v>186</v>
      </c>
      <c r="G185" s="223" t="s">
        <v>157</v>
      </c>
      <c r="H185" s="224">
        <v>48</v>
      </c>
      <c r="I185" s="225"/>
      <c r="J185" s="226">
        <f>ROUND(I185*H185,2)</f>
        <v>0</v>
      </c>
      <c r="K185" s="222" t="s">
        <v>147</v>
      </c>
      <c r="L185" s="45"/>
      <c r="M185" s="227" t="s">
        <v>1</v>
      </c>
      <c r="N185" s="228" t="s">
        <v>41</v>
      </c>
      <c r="O185" s="92"/>
      <c r="P185" s="229">
        <f>O185*H185</f>
        <v>0</v>
      </c>
      <c r="Q185" s="229">
        <v>0</v>
      </c>
      <c r="R185" s="229">
        <f>Q185*H185</f>
        <v>0</v>
      </c>
      <c r="S185" s="229">
        <v>0</v>
      </c>
      <c r="T185" s="230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1" t="s">
        <v>100</v>
      </c>
      <c r="AT185" s="231" t="s">
        <v>143</v>
      </c>
      <c r="AU185" s="231" t="s">
        <v>86</v>
      </c>
      <c r="AY185" s="18" t="s">
        <v>141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8" t="s">
        <v>84</v>
      </c>
      <c r="BK185" s="232">
        <f>ROUND(I185*H185,2)</f>
        <v>0</v>
      </c>
      <c r="BL185" s="18" t="s">
        <v>100</v>
      </c>
      <c r="BM185" s="231" t="s">
        <v>437</v>
      </c>
    </row>
    <row r="186" s="14" customFormat="1">
      <c r="A186" s="14"/>
      <c r="B186" s="245"/>
      <c r="C186" s="246"/>
      <c r="D186" s="235" t="s">
        <v>159</v>
      </c>
      <c r="E186" s="247" t="s">
        <v>1</v>
      </c>
      <c r="F186" s="248" t="s">
        <v>188</v>
      </c>
      <c r="G186" s="246"/>
      <c r="H186" s="247" t="s">
        <v>1</v>
      </c>
      <c r="I186" s="249"/>
      <c r="J186" s="246"/>
      <c r="K186" s="246"/>
      <c r="L186" s="250"/>
      <c r="M186" s="251"/>
      <c r="N186" s="252"/>
      <c r="O186" s="252"/>
      <c r="P186" s="252"/>
      <c r="Q186" s="252"/>
      <c r="R186" s="252"/>
      <c r="S186" s="252"/>
      <c r="T186" s="253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4" t="s">
        <v>159</v>
      </c>
      <c r="AU186" s="254" t="s">
        <v>86</v>
      </c>
      <c r="AV186" s="14" t="s">
        <v>84</v>
      </c>
      <c r="AW186" s="14" t="s">
        <v>32</v>
      </c>
      <c r="AX186" s="14" t="s">
        <v>76</v>
      </c>
      <c r="AY186" s="254" t="s">
        <v>141</v>
      </c>
    </row>
    <row r="187" s="13" customFormat="1">
      <c r="A187" s="13"/>
      <c r="B187" s="233"/>
      <c r="C187" s="234"/>
      <c r="D187" s="235" t="s">
        <v>159</v>
      </c>
      <c r="E187" s="236" t="s">
        <v>1</v>
      </c>
      <c r="F187" s="237" t="s">
        <v>189</v>
      </c>
      <c r="G187" s="234"/>
      <c r="H187" s="238">
        <v>8</v>
      </c>
      <c r="I187" s="239"/>
      <c r="J187" s="234"/>
      <c r="K187" s="234"/>
      <c r="L187" s="240"/>
      <c r="M187" s="241"/>
      <c r="N187" s="242"/>
      <c r="O187" s="242"/>
      <c r="P187" s="242"/>
      <c r="Q187" s="242"/>
      <c r="R187" s="242"/>
      <c r="S187" s="242"/>
      <c r="T187" s="24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4" t="s">
        <v>159</v>
      </c>
      <c r="AU187" s="244" t="s">
        <v>86</v>
      </c>
      <c r="AV187" s="13" t="s">
        <v>86</v>
      </c>
      <c r="AW187" s="13" t="s">
        <v>32</v>
      </c>
      <c r="AX187" s="13" t="s">
        <v>76</v>
      </c>
      <c r="AY187" s="244" t="s">
        <v>141</v>
      </c>
    </row>
    <row r="188" s="14" customFormat="1">
      <c r="A188" s="14"/>
      <c r="B188" s="245"/>
      <c r="C188" s="246"/>
      <c r="D188" s="235" t="s">
        <v>159</v>
      </c>
      <c r="E188" s="247" t="s">
        <v>1</v>
      </c>
      <c r="F188" s="248" t="s">
        <v>190</v>
      </c>
      <c r="G188" s="246"/>
      <c r="H188" s="247" t="s">
        <v>1</v>
      </c>
      <c r="I188" s="249"/>
      <c r="J188" s="246"/>
      <c r="K188" s="246"/>
      <c r="L188" s="250"/>
      <c r="M188" s="251"/>
      <c r="N188" s="252"/>
      <c r="O188" s="252"/>
      <c r="P188" s="252"/>
      <c r="Q188" s="252"/>
      <c r="R188" s="252"/>
      <c r="S188" s="252"/>
      <c r="T188" s="253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4" t="s">
        <v>159</v>
      </c>
      <c r="AU188" s="254" t="s">
        <v>86</v>
      </c>
      <c r="AV188" s="14" t="s">
        <v>84</v>
      </c>
      <c r="AW188" s="14" t="s">
        <v>32</v>
      </c>
      <c r="AX188" s="14" t="s">
        <v>76</v>
      </c>
      <c r="AY188" s="254" t="s">
        <v>141</v>
      </c>
    </row>
    <row r="189" s="13" customFormat="1">
      <c r="A189" s="13"/>
      <c r="B189" s="233"/>
      <c r="C189" s="234"/>
      <c r="D189" s="235" t="s">
        <v>159</v>
      </c>
      <c r="E189" s="236" t="s">
        <v>1</v>
      </c>
      <c r="F189" s="237" t="s">
        <v>191</v>
      </c>
      <c r="G189" s="234"/>
      <c r="H189" s="238">
        <v>40</v>
      </c>
      <c r="I189" s="239"/>
      <c r="J189" s="234"/>
      <c r="K189" s="234"/>
      <c r="L189" s="240"/>
      <c r="M189" s="241"/>
      <c r="N189" s="242"/>
      <c r="O189" s="242"/>
      <c r="P189" s="242"/>
      <c r="Q189" s="242"/>
      <c r="R189" s="242"/>
      <c r="S189" s="242"/>
      <c r="T189" s="24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4" t="s">
        <v>159</v>
      </c>
      <c r="AU189" s="244" t="s">
        <v>86</v>
      </c>
      <c r="AV189" s="13" t="s">
        <v>86</v>
      </c>
      <c r="AW189" s="13" t="s">
        <v>32</v>
      </c>
      <c r="AX189" s="13" t="s">
        <v>76</v>
      </c>
      <c r="AY189" s="244" t="s">
        <v>141</v>
      </c>
    </row>
    <row r="190" s="15" customFormat="1">
      <c r="A190" s="15"/>
      <c r="B190" s="255"/>
      <c r="C190" s="256"/>
      <c r="D190" s="235" t="s">
        <v>159</v>
      </c>
      <c r="E190" s="257" t="s">
        <v>1</v>
      </c>
      <c r="F190" s="258" t="s">
        <v>192</v>
      </c>
      <c r="G190" s="256"/>
      <c r="H190" s="259">
        <v>48</v>
      </c>
      <c r="I190" s="260"/>
      <c r="J190" s="256"/>
      <c r="K190" s="256"/>
      <c r="L190" s="261"/>
      <c r="M190" s="262"/>
      <c r="N190" s="263"/>
      <c r="O190" s="263"/>
      <c r="P190" s="263"/>
      <c r="Q190" s="263"/>
      <c r="R190" s="263"/>
      <c r="S190" s="263"/>
      <c r="T190" s="264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65" t="s">
        <v>159</v>
      </c>
      <c r="AU190" s="265" t="s">
        <v>86</v>
      </c>
      <c r="AV190" s="15" t="s">
        <v>100</v>
      </c>
      <c r="AW190" s="15" t="s">
        <v>32</v>
      </c>
      <c r="AX190" s="15" t="s">
        <v>84</v>
      </c>
      <c r="AY190" s="265" t="s">
        <v>141</v>
      </c>
    </row>
    <row r="191" s="2" customFormat="1" ht="24.15" customHeight="1">
      <c r="A191" s="39"/>
      <c r="B191" s="40"/>
      <c r="C191" s="220" t="s">
        <v>7</v>
      </c>
      <c r="D191" s="220" t="s">
        <v>143</v>
      </c>
      <c r="E191" s="221" t="s">
        <v>438</v>
      </c>
      <c r="F191" s="222" t="s">
        <v>439</v>
      </c>
      <c r="G191" s="223" t="s">
        <v>157</v>
      </c>
      <c r="H191" s="224">
        <v>4</v>
      </c>
      <c r="I191" s="225"/>
      <c r="J191" s="226">
        <f>ROUND(I191*H191,2)</f>
        <v>0</v>
      </c>
      <c r="K191" s="222" t="s">
        <v>147</v>
      </c>
      <c r="L191" s="45"/>
      <c r="M191" s="227" t="s">
        <v>1</v>
      </c>
      <c r="N191" s="228" t="s">
        <v>41</v>
      </c>
      <c r="O191" s="92"/>
      <c r="P191" s="229">
        <f>O191*H191</f>
        <v>0</v>
      </c>
      <c r="Q191" s="229">
        <v>0</v>
      </c>
      <c r="R191" s="229">
        <f>Q191*H191</f>
        <v>0</v>
      </c>
      <c r="S191" s="229">
        <v>0</v>
      </c>
      <c r="T191" s="230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1" t="s">
        <v>100</v>
      </c>
      <c r="AT191" s="231" t="s">
        <v>143</v>
      </c>
      <c r="AU191" s="231" t="s">
        <v>86</v>
      </c>
      <c r="AY191" s="18" t="s">
        <v>141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8" t="s">
        <v>84</v>
      </c>
      <c r="BK191" s="232">
        <f>ROUND(I191*H191,2)</f>
        <v>0</v>
      </c>
      <c r="BL191" s="18" t="s">
        <v>100</v>
      </c>
      <c r="BM191" s="231" t="s">
        <v>440</v>
      </c>
    </row>
    <row r="192" s="13" customFormat="1">
      <c r="A192" s="13"/>
      <c r="B192" s="233"/>
      <c r="C192" s="234"/>
      <c r="D192" s="235" t="s">
        <v>159</v>
      </c>
      <c r="E192" s="236" t="s">
        <v>1</v>
      </c>
      <c r="F192" s="237" t="s">
        <v>441</v>
      </c>
      <c r="G192" s="234"/>
      <c r="H192" s="238">
        <v>3.8399999999999999</v>
      </c>
      <c r="I192" s="239"/>
      <c r="J192" s="234"/>
      <c r="K192" s="234"/>
      <c r="L192" s="240"/>
      <c r="M192" s="241"/>
      <c r="N192" s="242"/>
      <c r="O192" s="242"/>
      <c r="P192" s="242"/>
      <c r="Q192" s="242"/>
      <c r="R192" s="242"/>
      <c r="S192" s="242"/>
      <c r="T192" s="24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4" t="s">
        <v>159</v>
      </c>
      <c r="AU192" s="244" t="s">
        <v>86</v>
      </c>
      <c r="AV192" s="13" t="s">
        <v>86</v>
      </c>
      <c r="AW192" s="13" t="s">
        <v>32</v>
      </c>
      <c r="AX192" s="13" t="s">
        <v>76</v>
      </c>
      <c r="AY192" s="244" t="s">
        <v>141</v>
      </c>
    </row>
    <row r="193" s="13" customFormat="1">
      <c r="A193" s="13"/>
      <c r="B193" s="233"/>
      <c r="C193" s="234"/>
      <c r="D193" s="235" t="s">
        <v>159</v>
      </c>
      <c r="E193" s="236" t="s">
        <v>99</v>
      </c>
      <c r="F193" s="237" t="s">
        <v>100</v>
      </c>
      <c r="G193" s="234"/>
      <c r="H193" s="238">
        <v>4</v>
      </c>
      <c r="I193" s="239"/>
      <c r="J193" s="234"/>
      <c r="K193" s="234"/>
      <c r="L193" s="240"/>
      <c r="M193" s="241"/>
      <c r="N193" s="242"/>
      <c r="O193" s="242"/>
      <c r="P193" s="242"/>
      <c r="Q193" s="242"/>
      <c r="R193" s="242"/>
      <c r="S193" s="242"/>
      <c r="T193" s="24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4" t="s">
        <v>159</v>
      </c>
      <c r="AU193" s="244" t="s">
        <v>86</v>
      </c>
      <c r="AV193" s="13" t="s">
        <v>86</v>
      </c>
      <c r="AW193" s="13" t="s">
        <v>32</v>
      </c>
      <c r="AX193" s="13" t="s">
        <v>84</v>
      </c>
      <c r="AY193" s="244" t="s">
        <v>141</v>
      </c>
    </row>
    <row r="194" s="2" customFormat="1" ht="33" customHeight="1">
      <c r="A194" s="39"/>
      <c r="B194" s="40"/>
      <c r="C194" s="220" t="s">
        <v>257</v>
      </c>
      <c r="D194" s="220" t="s">
        <v>143</v>
      </c>
      <c r="E194" s="221" t="s">
        <v>194</v>
      </c>
      <c r="F194" s="222" t="s">
        <v>195</v>
      </c>
      <c r="G194" s="223" t="s">
        <v>196</v>
      </c>
      <c r="H194" s="224">
        <v>289.358</v>
      </c>
      <c r="I194" s="225"/>
      <c r="J194" s="226">
        <f>ROUND(I194*H194,2)</f>
        <v>0</v>
      </c>
      <c r="K194" s="222" t="s">
        <v>147</v>
      </c>
      <c r="L194" s="45"/>
      <c r="M194" s="227" t="s">
        <v>1</v>
      </c>
      <c r="N194" s="228" t="s">
        <v>41</v>
      </c>
      <c r="O194" s="92"/>
      <c r="P194" s="229">
        <f>O194*H194</f>
        <v>0</v>
      </c>
      <c r="Q194" s="229">
        <v>0</v>
      </c>
      <c r="R194" s="229">
        <f>Q194*H194</f>
        <v>0</v>
      </c>
      <c r="S194" s="229">
        <v>0</v>
      </c>
      <c r="T194" s="230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1" t="s">
        <v>100</v>
      </c>
      <c r="AT194" s="231" t="s">
        <v>143</v>
      </c>
      <c r="AU194" s="231" t="s">
        <v>86</v>
      </c>
      <c r="AY194" s="18" t="s">
        <v>141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8" t="s">
        <v>84</v>
      </c>
      <c r="BK194" s="232">
        <f>ROUND(I194*H194,2)</f>
        <v>0</v>
      </c>
      <c r="BL194" s="18" t="s">
        <v>100</v>
      </c>
      <c r="BM194" s="231" t="s">
        <v>442</v>
      </c>
    </row>
    <row r="195" s="13" customFormat="1">
      <c r="A195" s="13"/>
      <c r="B195" s="233"/>
      <c r="C195" s="234"/>
      <c r="D195" s="235" t="s">
        <v>159</v>
      </c>
      <c r="E195" s="236" t="s">
        <v>1</v>
      </c>
      <c r="F195" s="237" t="s">
        <v>198</v>
      </c>
      <c r="G195" s="234"/>
      <c r="H195" s="238">
        <v>149.16800000000001</v>
      </c>
      <c r="I195" s="239"/>
      <c r="J195" s="234"/>
      <c r="K195" s="234"/>
      <c r="L195" s="240"/>
      <c r="M195" s="241"/>
      <c r="N195" s="242"/>
      <c r="O195" s="242"/>
      <c r="P195" s="242"/>
      <c r="Q195" s="242"/>
      <c r="R195" s="242"/>
      <c r="S195" s="242"/>
      <c r="T195" s="24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4" t="s">
        <v>159</v>
      </c>
      <c r="AU195" s="244" t="s">
        <v>86</v>
      </c>
      <c r="AV195" s="13" t="s">
        <v>86</v>
      </c>
      <c r="AW195" s="13" t="s">
        <v>32</v>
      </c>
      <c r="AX195" s="13" t="s">
        <v>76</v>
      </c>
      <c r="AY195" s="244" t="s">
        <v>141</v>
      </c>
    </row>
    <row r="196" s="13" customFormat="1">
      <c r="A196" s="13"/>
      <c r="B196" s="233"/>
      <c r="C196" s="234"/>
      <c r="D196" s="235" t="s">
        <v>159</v>
      </c>
      <c r="E196" s="236" t="s">
        <v>1</v>
      </c>
      <c r="F196" s="237" t="s">
        <v>199</v>
      </c>
      <c r="G196" s="234"/>
      <c r="H196" s="238">
        <v>140.19</v>
      </c>
      <c r="I196" s="239"/>
      <c r="J196" s="234"/>
      <c r="K196" s="234"/>
      <c r="L196" s="240"/>
      <c r="M196" s="241"/>
      <c r="N196" s="242"/>
      <c r="O196" s="242"/>
      <c r="P196" s="242"/>
      <c r="Q196" s="242"/>
      <c r="R196" s="242"/>
      <c r="S196" s="242"/>
      <c r="T196" s="24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4" t="s">
        <v>159</v>
      </c>
      <c r="AU196" s="244" t="s">
        <v>86</v>
      </c>
      <c r="AV196" s="13" t="s">
        <v>86</v>
      </c>
      <c r="AW196" s="13" t="s">
        <v>32</v>
      </c>
      <c r="AX196" s="13" t="s">
        <v>76</v>
      </c>
      <c r="AY196" s="244" t="s">
        <v>141</v>
      </c>
    </row>
    <row r="197" s="15" customFormat="1">
      <c r="A197" s="15"/>
      <c r="B197" s="255"/>
      <c r="C197" s="256"/>
      <c r="D197" s="235" t="s">
        <v>159</v>
      </c>
      <c r="E197" s="257" t="s">
        <v>1</v>
      </c>
      <c r="F197" s="258" t="s">
        <v>192</v>
      </c>
      <c r="G197" s="256"/>
      <c r="H197" s="259">
        <v>289.358</v>
      </c>
      <c r="I197" s="260"/>
      <c r="J197" s="256"/>
      <c r="K197" s="256"/>
      <c r="L197" s="261"/>
      <c r="M197" s="262"/>
      <c r="N197" s="263"/>
      <c r="O197" s="263"/>
      <c r="P197" s="263"/>
      <c r="Q197" s="263"/>
      <c r="R197" s="263"/>
      <c r="S197" s="263"/>
      <c r="T197" s="264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65" t="s">
        <v>159</v>
      </c>
      <c r="AU197" s="265" t="s">
        <v>86</v>
      </c>
      <c r="AV197" s="15" t="s">
        <v>100</v>
      </c>
      <c r="AW197" s="15" t="s">
        <v>32</v>
      </c>
      <c r="AX197" s="15" t="s">
        <v>84</v>
      </c>
      <c r="AY197" s="265" t="s">
        <v>141</v>
      </c>
    </row>
    <row r="198" s="2" customFormat="1" ht="16.5" customHeight="1">
      <c r="A198" s="39"/>
      <c r="B198" s="40"/>
      <c r="C198" s="220" t="s">
        <v>261</v>
      </c>
      <c r="D198" s="220" t="s">
        <v>143</v>
      </c>
      <c r="E198" s="221" t="s">
        <v>201</v>
      </c>
      <c r="F198" s="222" t="s">
        <v>202</v>
      </c>
      <c r="G198" s="223" t="s">
        <v>157</v>
      </c>
      <c r="H198" s="224">
        <v>144.679</v>
      </c>
      <c r="I198" s="225"/>
      <c r="J198" s="226">
        <f>ROUND(I198*H198,2)</f>
        <v>0</v>
      </c>
      <c r="K198" s="222" t="s">
        <v>147</v>
      </c>
      <c r="L198" s="45"/>
      <c r="M198" s="227" t="s">
        <v>1</v>
      </c>
      <c r="N198" s="228" t="s">
        <v>41</v>
      </c>
      <c r="O198" s="92"/>
      <c r="P198" s="229">
        <f>O198*H198</f>
        <v>0</v>
      </c>
      <c r="Q198" s="229">
        <v>0</v>
      </c>
      <c r="R198" s="229">
        <f>Q198*H198</f>
        <v>0</v>
      </c>
      <c r="S198" s="229">
        <v>0</v>
      </c>
      <c r="T198" s="230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1" t="s">
        <v>100</v>
      </c>
      <c r="AT198" s="231" t="s">
        <v>143</v>
      </c>
      <c r="AU198" s="231" t="s">
        <v>86</v>
      </c>
      <c r="AY198" s="18" t="s">
        <v>141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8" t="s">
        <v>84</v>
      </c>
      <c r="BK198" s="232">
        <f>ROUND(I198*H198,2)</f>
        <v>0</v>
      </c>
      <c r="BL198" s="18" t="s">
        <v>100</v>
      </c>
      <c r="BM198" s="231" t="s">
        <v>443</v>
      </c>
    </row>
    <row r="199" s="13" customFormat="1">
      <c r="A199" s="13"/>
      <c r="B199" s="233"/>
      <c r="C199" s="234"/>
      <c r="D199" s="235" t="s">
        <v>159</v>
      </c>
      <c r="E199" s="236" t="s">
        <v>1</v>
      </c>
      <c r="F199" s="237" t="s">
        <v>204</v>
      </c>
      <c r="G199" s="234"/>
      <c r="H199" s="238">
        <v>144.679</v>
      </c>
      <c r="I199" s="239"/>
      <c r="J199" s="234"/>
      <c r="K199" s="234"/>
      <c r="L199" s="240"/>
      <c r="M199" s="241"/>
      <c r="N199" s="242"/>
      <c r="O199" s="242"/>
      <c r="P199" s="242"/>
      <c r="Q199" s="242"/>
      <c r="R199" s="242"/>
      <c r="S199" s="242"/>
      <c r="T199" s="24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4" t="s">
        <v>159</v>
      </c>
      <c r="AU199" s="244" t="s">
        <v>86</v>
      </c>
      <c r="AV199" s="13" t="s">
        <v>86</v>
      </c>
      <c r="AW199" s="13" t="s">
        <v>32</v>
      </c>
      <c r="AX199" s="13" t="s">
        <v>84</v>
      </c>
      <c r="AY199" s="244" t="s">
        <v>141</v>
      </c>
    </row>
    <row r="200" s="2" customFormat="1" ht="24.15" customHeight="1">
      <c r="A200" s="39"/>
      <c r="B200" s="40"/>
      <c r="C200" s="220" t="s">
        <v>265</v>
      </c>
      <c r="D200" s="220" t="s">
        <v>143</v>
      </c>
      <c r="E200" s="221" t="s">
        <v>444</v>
      </c>
      <c r="F200" s="222" t="s">
        <v>445</v>
      </c>
      <c r="G200" s="223" t="s">
        <v>146</v>
      </c>
      <c r="H200" s="224">
        <v>1.8</v>
      </c>
      <c r="I200" s="225"/>
      <c r="J200" s="226">
        <f>ROUND(I200*H200,2)</f>
        <v>0</v>
      </c>
      <c r="K200" s="222" t="s">
        <v>147</v>
      </c>
      <c r="L200" s="45"/>
      <c r="M200" s="227" t="s">
        <v>1</v>
      </c>
      <c r="N200" s="228" t="s">
        <v>41</v>
      </c>
      <c r="O200" s="92"/>
      <c r="P200" s="229">
        <f>O200*H200</f>
        <v>0</v>
      </c>
      <c r="Q200" s="229">
        <v>0</v>
      </c>
      <c r="R200" s="229">
        <f>Q200*H200</f>
        <v>0</v>
      </c>
      <c r="S200" s="229">
        <v>0</v>
      </c>
      <c r="T200" s="230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1" t="s">
        <v>100</v>
      </c>
      <c r="AT200" s="231" t="s">
        <v>143</v>
      </c>
      <c r="AU200" s="231" t="s">
        <v>86</v>
      </c>
      <c r="AY200" s="18" t="s">
        <v>141</v>
      </c>
      <c r="BE200" s="232">
        <f>IF(N200="základní",J200,0)</f>
        <v>0</v>
      </c>
      <c r="BF200" s="232">
        <f>IF(N200="snížená",J200,0)</f>
        <v>0</v>
      </c>
      <c r="BG200" s="232">
        <f>IF(N200="zákl. přenesená",J200,0)</f>
        <v>0</v>
      </c>
      <c r="BH200" s="232">
        <f>IF(N200="sníž. přenesená",J200,0)</f>
        <v>0</v>
      </c>
      <c r="BI200" s="232">
        <f>IF(N200="nulová",J200,0)</f>
        <v>0</v>
      </c>
      <c r="BJ200" s="18" t="s">
        <v>84</v>
      </c>
      <c r="BK200" s="232">
        <f>ROUND(I200*H200,2)</f>
        <v>0</v>
      </c>
      <c r="BL200" s="18" t="s">
        <v>100</v>
      </c>
      <c r="BM200" s="231" t="s">
        <v>446</v>
      </c>
    </row>
    <row r="201" s="2" customFormat="1" ht="16.5" customHeight="1">
      <c r="A201" s="39"/>
      <c r="B201" s="40"/>
      <c r="C201" s="266" t="s">
        <v>269</v>
      </c>
      <c r="D201" s="266" t="s">
        <v>225</v>
      </c>
      <c r="E201" s="267" t="s">
        <v>447</v>
      </c>
      <c r="F201" s="268" t="s">
        <v>448</v>
      </c>
      <c r="G201" s="269" t="s">
        <v>196</v>
      </c>
      <c r="H201" s="270">
        <v>0.216</v>
      </c>
      <c r="I201" s="271"/>
      <c r="J201" s="272">
        <f>ROUND(I201*H201,2)</f>
        <v>0</v>
      </c>
      <c r="K201" s="268" t="s">
        <v>147</v>
      </c>
      <c r="L201" s="273"/>
      <c r="M201" s="274" t="s">
        <v>1</v>
      </c>
      <c r="N201" s="275" t="s">
        <v>41</v>
      </c>
      <c r="O201" s="92"/>
      <c r="P201" s="229">
        <f>O201*H201</f>
        <v>0</v>
      </c>
      <c r="Q201" s="229">
        <v>1</v>
      </c>
      <c r="R201" s="229">
        <f>Q201*H201</f>
        <v>0.216</v>
      </c>
      <c r="S201" s="229">
        <v>0</v>
      </c>
      <c r="T201" s="230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1" t="s">
        <v>179</v>
      </c>
      <c r="AT201" s="231" t="s">
        <v>225</v>
      </c>
      <c r="AU201" s="231" t="s">
        <v>86</v>
      </c>
      <c r="AY201" s="18" t="s">
        <v>141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8" t="s">
        <v>84</v>
      </c>
      <c r="BK201" s="232">
        <f>ROUND(I201*H201,2)</f>
        <v>0</v>
      </c>
      <c r="BL201" s="18" t="s">
        <v>100</v>
      </c>
      <c r="BM201" s="231" t="s">
        <v>449</v>
      </c>
    </row>
    <row r="202" s="13" customFormat="1">
      <c r="A202" s="13"/>
      <c r="B202" s="233"/>
      <c r="C202" s="234"/>
      <c r="D202" s="235" t="s">
        <v>159</v>
      </c>
      <c r="E202" s="234"/>
      <c r="F202" s="237" t="s">
        <v>450</v>
      </c>
      <c r="G202" s="234"/>
      <c r="H202" s="238">
        <v>0.216</v>
      </c>
      <c r="I202" s="239"/>
      <c r="J202" s="234"/>
      <c r="K202" s="234"/>
      <c r="L202" s="240"/>
      <c r="M202" s="241"/>
      <c r="N202" s="242"/>
      <c r="O202" s="242"/>
      <c r="P202" s="242"/>
      <c r="Q202" s="242"/>
      <c r="R202" s="242"/>
      <c r="S202" s="242"/>
      <c r="T202" s="24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4" t="s">
        <v>159</v>
      </c>
      <c r="AU202" s="244" t="s">
        <v>86</v>
      </c>
      <c r="AV202" s="13" t="s">
        <v>86</v>
      </c>
      <c r="AW202" s="13" t="s">
        <v>4</v>
      </c>
      <c r="AX202" s="13" t="s">
        <v>84</v>
      </c>
      <c r="AY202" s="244" t="s">
        <v>141</v>
      </c>
    </row>
    <row r="203" s="2" customFormat="1" ht="24.15" customHeight="1">
      <c r="A203" s="39"/>
      <c r="B203" s="40"/>
      <c r="C203" s="220" t="s">
        <v>271</v>
      </c>
      <c r="D203" s="220" t="s">
        <v>143</v>
      </c>
      <c r="E203" s="221" t="s">
        <v>205</v>
      </c>
      <c r="F203" s="222" t="s">
        <v>206</v>
      </c>
      <c r="G203" s="223" t="s">
        <v>157</v>
      </c>
      <c r="H203" s="224">
        <v>27.106000000000002</v>
      </c>
      <c r="I203" s="225"/>
      <c r="J203" s="226">
        <f>ROUND(I203*H203,2)</f>
        <v>0</v>
      </c>
      <c r="K203" s="222" t="s">
        <v>147</v>
      </c>
      <c r="L203" s="45"/>
      <c r="M203" s="227" t="s">
        <v>1</v>
      </c>
      <c r="N203" s="228" t="s">
        <v>41</v>
      </c>
      <c r="O203" s="92"/>
      <c r="P203" s="229">
        <f>O203*H203</f>
        <v>0</v>
      </c>
      <c r="Q203" s="229">
        <v>0</v>
      </c>
      <c r="R203" s="229">
        <f>Q203*H203</f>
        <v>0</v>
      </c>
      <c r="S203" s="229">
        <v>0</v>
      </c>
      <c r="T203" s="230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1" t="s">
        <v>100</v>
      </c>
      <c r="AT203" s="231" t="s">
        <v>143</v>
      </c>
      <c r="AU203" s="231" t="s">
        <v>86</v>
      </c>
      <c r="AY203" s="18" t="s">
        <v>141</v>
      </c>
      <c r="BE203" s="232">
        <f>IF(N203="základní",J203,0)</f>
        <v>0</v>
      </c>
      <c r="BF203" s="232">
        <f>IF(N203="snížená",J203,0)</f>
        <v>0</v>
      </c>
      <c r="BG203" s="232">
        <f>IF(N203="zákl. přenesená",J203,0)</f>
        <v>0</v>
      </c>
      <c r="BH203" s="232">
        <f>IF(N203="sníž. přenesená",J203,0)</f>
        <v>0</v>
      </c>
      <c r="BI203" s="232">
        <f>IF(N203="nulová",J203,0)</f>
        <v>0</v>
      </c>
      <c r="BJ203" s="18" t="s">
        <v>84</v>
      </c>
      <c r="BK203" s="232">
        <f>ROUND(I203*H203,2)</f>
        <v>0</v>
      </c>
      <c r="BL203" s="18" t="s">
        <v>100</v>
      </c>
      <c r="BM203" s="231" t="s">
        <v>451</v>
      </c>
    </row>
    <row r="204" s="14" customFormat="1">
      <c r="A204" s="14"/>
      <c r="B204" s="245"/>
      <c r="C204" s="246"/>
      <c r="D204" s="235" t="s">
        <v>159</v>
      </c>
      <c r="E204" s="247" t="s">
        <v>1</v>
      </c>
      <c r="F204" s="248" t="s">
        <v>452</v>
      </c>
      <c r="G204" s="246"/>
      <c r="H204" s="247" t="s">
        <v>1</v>
      </c>
      <c r="I204" s="249"/>
      <c r="J204" s="246"/>
      <c r="K204" s="246"/>
      <c r="L204" s="250"/>
      <c r="M204" s="251"/>
      <c r="N204" s="252"/>
      <c r="O204" s="252"/>
      <c r="P204" s="252"/>
      <c r="Q204" s="252"/>
      <c r="R204" s="252"/>
      <c r="S204" s="252"/>
      <c r="T204" s="253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4" t="s">
        <v>159</v>
      </c>
      <c r="AU204" s="254" t="s">
        <v>86</v>
      </c>
      <c r="AV204" s="14" t="s">
        <v>84</v>
      </c>
      <c r="AW204" s="14" t="s">
        <v>32</v>
      </c>
      <c r="AX204" s="14" t="s">
        <v>76</v>
      </c>
      <c r="AY204" s="254" t="s">
        <v>141</v>
      </c>
    </row>
    <row r="205" s="13" customFormat="1">
      <c r="A205" s="13"/>
      <c r="B205" s="233"/>
      <c r="C205" s="234"/>
      <c r="D205" s="235" t="s">
        <v>159</v>
      </c>
      <c r="E205" s="236" t="s">
        <v>1</v>
      </c>
      <c r="F205" s="237" t="s">
        <v>453</v>
      </c>
      <c r="G205" s="234"/>
      <c r="H205" s="238">
        <v>8.1579999999999995</v>
      </c>
      <c r="I205" s="239"/>
      <c r="J205" s="234"/>
      <c r="K205" s="234"/>
      <c r="L205" s="240"/>
      <c r="M205" s="241"/>
      <c r="N205" s="242"/>
      <c r="O205" s="242"/>
      <c r="P205" s="242"/>
      <c r="Q205" s="242"/>
      <c r="R205" s="242"/>
      <c r="S205" s="242"/>
      <c r="T205" s="24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4" t="s">
        <v>159</v>
      </c>
      <c r="AU205" s="244" t="s">
        <v>86</v>
      </c>
      <c r="AV205" s="13" t="s">
        <v>86</v>
      </c>
      <c r="AW205" s="13" t="s">
        <v>32</v>
      </c>
      <c r="AX205" s="13" t="s">
        <v>76</v>
      </c>
      <c r="AY205" s="244" t="s">
        <v>141</v>
      </c>
    </row>
    <row r="206" s="14" customFormat="1">
      <c r="A206" s="14"/>
      <c r="B206" s="245"/>
      <c r="C206" s="246"/>
      <c r="D206" s="235" t="s">
        <v>159</v>
      </c>
      <c r="E206" s="247" t="s">
        <v>1</v>
      </c>
      <c r="F206" s="248" t="s">
        <v>454</v>
      </c>
      <c r="G206" s="246"/>
      <c r="H206" s="247" t="s">
        <v>1</v>
      </c>
      <c r="I206" s="249"/>
      <c r="J206" s="246"/>
      <c r="K206" s="246"/>
      <c r="L206" s="250"/>
      <c r="M206" s="251"/>
      <c r="N206" s="252"/>
      <c r="O206" s="252"/>
      <c r="P206" s="252"/>
      <c r="Q206" s="252"/>
      <c r="R206" s="252"/>
      <c r="S206" s="252"/>
      <c r="T206" s="253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4" t="s">
        <v>159</v>
      </c>
      <c r="AU206" s="254" t="s">
        <v>86</v>
      </c>
      <c r="AV206" s="14" t="s">
        <v>84</v>
      </c>
      <c r="AW206" s="14" t="s">
        <v>32</v>
      </c>
      <c r="AX206" s="14" t="s">
        <v>76</v>
      </c>
      <c r="AY206" s="254" t="s">
        <v>141</v>
      </c>
    </row>
    <row r="207" s="13" customFormat="1">
      <c r="A207" s="13"/>
      <c r="B207" s="233"/>
      <c r="C207" s="234"/>
      <c r="D207" s="235" t="s">
        <v>159</v>
      </c>
      <c r="E207" s="236" t="s">
        <v>1</v>
      </c>
      <c r="F207" s="237" t="s">
        <v>455</v>
      </c>
      <c r="G207" s="234"/>
      <c r="H207" s="238">
        <v>6.468</v>
      </c>
      <c r="I207" s="239"/>
      <c r="J207" s="234"/>
      <c r="K207" s="234"/>
      <c r="L207" s="240"/>
      <c r="M207" s="241"/>
      <c r="N207" s="242"/>
      <c r="O207" s="242"/>
      <c r="P207" s="242"/>
      <c r="Q207" s="242"/>
      <c r="R207" s="242"/>
      <c r="S207" s="242"/>
      <c r="T207" s="24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4" t="s">
        <v>159</v>
      </c>
      <c r="AU207" s="244" t="s">
        <v>86</v>
      </c>
      <c r="AV207" s="13" t="s">
        <v>86</v>
      </c>
      <c r="AW207" s="13" t="s">
        <v>32</v>
      </c>
      <c r="AX207" s="13" t="s">
        <v>76</v>
      </c>
      <c r="AY207" s="244" t="s">
        <v>141</v>
      </c>
    </row>
    <row r="208" s="14" customFormat="1">
      <c r="A208" s="14"/>
      <c r="B208" s="245"/>
      <c r="C208" s="246"/>
      <c r="D208" s="235" t="s">
        <v>159</v>
      </c>
      <c r="E208" s="247" t="s">
        <v>1</v>
      </c>
      <c r="F208" s="248" t="s">
        <v>456</v>
      </c>
      <c r="G208" s="246"/>
      <c r="H208" s="247" t="s">
        <v>1</v>
      </c>
      <c r="I208" s="249"/>
      <c r="J208" s="246"/>
      <c r="K208" s="246"/>
      <c r="L208" s="250"/>
      <c r="M208" s="251"/>
      <c r="N208" s="252"/>
      <c r="O208" s="252"/>
      <c r="P208" s="252"/>
      <c r="Q208" s="252"/>
      <c r="R208" s="252"/>
      <c r="S208" s="252"/>
      <c r="T208" s="253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4" t="s">
        <v>159</v>
      </c>
      <c r="AU208" s="254" t="s">
        <v>86</v>
      </c>
      <c r="AV208" s="14" t="s">
        <v>84</v>
      </c>
      <c r="AW208" s="14" t="s">
        <v>32</v>
      </c>
      <c r="AX208" s="14" t="s">
        <v>76</v>
      </c>
      <c r="AY208" s="254" t="s">
        <v>141</v>
      </c>
    </row>
    <row r="209" s="13" customFormat="1">
      <c r="A209" s="13"/>
      <c r="B209" s="233"/>
      <c r="C209" s="234"/>
      <c r="D209" s="235" t="s">
        <v>159</v>
      </c>
      <c r="E209" s="236" t="s">
        <v>1</v>
      </c>
      <c r="F209" s="237" t="s">
        <v>457</v>
      </c>
      <c r="G209" s="234"/>
      <c r="H209" s="238">
        <v>3.1200000000000001</v>
      </c>
      <c r="I209" s="239"/>
      <c r="J209" s="234"/>
      <c r="K209" s="234"/>
      <c r="L209" s="240"/>
      <c r="M209" s="241"/>
      <c r="N209" s="242"/>
      <c r="O209" s="242"/>
      <c r="P209" s="242"/>
      <c r="Q209" s="242"/>
      <c r="R209" s="242"/>
      <c r="S209" s="242"/>
      <c r="T209" s="24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4" t="s">
        <v>159</v>
      </c>
      <c r="AU209" s="244" t="s">
        <v>86</v>
      </c>
      <c r="AV209" s="13" t="s">
        <v>86</v>
      </c>
      <c r="AW209" s="13" t="s">
        <v>32</v>
      </c>
      <c r="AX209" s="13" t="s">
        <v>76</v>
      </c>
      <c r="AY209" s="244" t="s">
        <v>141</v>
      </c>
    </row>
    <row r="210" s="13" customFormat="1">
      <c r="A210" s="13"/>
      <c r="B210" s="233"/>
      <c r="C210" s="234"/>
      <c r="D210" s="235" t="s">
        <v>159</v>
      </c>
      <c r="E210" s="236" t="s">
        <v>1</v>
      </c>
      <c r="F210" s="237" t="s">
        <v>458</v>
      </c>
      <c r="G210" s="234"/>
      <c r="H210" s="238">
        <v>9.3599999999999994</v>
      </c>
      <c r="I210" s="239"/>
      <c r="J210" s="234"/>
      <c r="K210" s="234"/>
      <c r="L210" s="240"/>
      <c r="M210" s="241"/>
      <c r="N210" s="242"/>
      <c r="O210" s="242"/>
      <c r="P210" s="242"/>
      <c r="Q210" s="242"/>
      <c r="R210" s="242"/>
      <c r="S210" s="242"/>
      <c r="T210" s="24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4" t="s">
        <v>159</v>
      </c>
      <c r="AU210" s="244" t="s">
        <v>86</v>
      </c>
      <c r="AV210" s="13" t="s">
        <v>86</v>
      </c>
      <c r="AW210" s="13" t="s">
        <v>32</v>
      </c>
      <c r="AX210" s="13" t="s">
        <v>76</v>
      </c>
      <c r="AY210" s="244" t="s">
        <v>141</v>
      </c>
    </row>
    <row r="211" s="15" customFormat="1">
      <c r="A211" s="15"/>
      <c r="B211" s="255"/>
      <c r="C211" s="256"/>
      <c r="D211" s="235" t="s">
        <v>159</v>
      </c>
      <c r="E211" s="257" t="s">
        <v>94</v>
      </c>
      <c r="F211" s="258" t="s">
        <v>192</v>
      </c>
      <c r="G211" s="256"/>
      <c r="H211" s="259">
        <v>27.106000000000002</v>
      </c>
      <c r="I211" s="260"/>
      <c r="J211" s="256"/>
      <c r="K211" s="256"/>
      <c r="L211" s="261"/>
      <c r="M211" s="262"/>
      <c r="N211" s="263"/>
      <c r="O211" s="263"/>
      <c r="P211" s="263"/>
      <c r="Q211" s="263"/>
      <c r="R211" s="263"/>
      <c r="S211" s="263"/>
      <c r="T211" s="264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65" t="s">
        <v>159</v>
      </c>
      <c r="AU211" s="265" t="s">
        <v>86</v>
      </c>
      <c r="AV211" s="15" t="s">
        <v>100</v>
      </c>
      <c r="AW211" s="15" t="s">
        <v>32</v>
      </c>
      <c r="AX211" s="15" t="s">
        <v>84</v>
      </c>
      <c r="AY211" s="265" t="s">
        <v>141</v>
      </c>
    </row>
    <row r="212" s="2" customFormat="1" ht="37.8" customHeight="1">
      <c r="A212" s="39"/>
      <c r="B212" s="40"/>
      <c r="C212" s="220" t="s">
        <v>275</v>
      </c>
      <c r="D212" s="220" t="s">
        <v>143</v>
      </c>
      <c r="E212" s="221" t="s">
        <v>459</v>
      </c>
      <c r="F212" s="222" t="s">
        <v>460</v>
      </c>
      <c r="G212" s="223" t="s">
        <v>146</v>
      </c>
      <c r="H212" s="224">
        <v>81</v>
      </c>
      <c r="I212" s="225"/>
      <c r="J212" s="226">
        <f>ROUND(I212*H212,2)</f>
        <v>0</v>
      </c>
      <c r="K212" s="222" t="s">
        <v>147</v>
      </c>
      <c r="L212" s="45"/>
      <c r="M212" s="227" t="s">
        <v>1</v>
      </c>
      <c r="N212" s="228" t="s">
        <v>41</v>
      </c>
      <c r="O212" s="92"/>
      <c r="P212" s="229">
        <f>O212*H212</f>
        <v>0</v>
      </c>
      <c r="Q212" s="229">
        <v>0</v>
      </c>
      <c r="R212" s="229">
        <f>Q212*H212</f>
        <v>0</v>
      </c>
      <c r="S212" s="229">
        <v>0</v>
      </c>
      <c r="T212" s="230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1" t="s">
        <v>100</v>
      </c>
      <c r="AT212" s="231" t="s">
        <v>143</v>
      </c>
      <c r="AU212" s="231" t="s">
        <v>86</v>
      </c>
      <c r="AY212" s="18" t="s">
        <v>141</v>
      </c>
      <c r="BE212" s="232">
        <f>IF(N212="základní",J212,0)</f>
        <v>0</v>
      </c>
      <c r="BF212" s="232">
        <f>IF(N212="snížená",J212,0)</f>
        <v>0</v>
      </c>
      <c r="BG212" s="232">
        <f>IF(N212="zákl. přenesená",J212,0)</f>
        <v>0</v>
      </c>
      <c r="BH212" s="232">
        <f>IF(N212="sníž. přenesená",J212,0)</f>
        <v>0</v>
      </c>
      <c r="BI212" s="232">
        <f>IF(N212="nulová",J212,0)</f>
        <v>0</v>
      </c>
      <c r="BJ212" s="18" t="s">
        <v>84</v>
      </c>
      <c r="BK212" s="232">
        <f>ROUND(I212*H212,2)</f>
        <v>0</v>
      </c>
      <c r="BL212" s="18" t="s">
        <v>100</v>
      </c>
      <c r="BM212" s="231" t="s">
        <v>461</v>
      </c>
    </row>
    <row r="213" s="2" customFormat="1" ht="24.15" customHeight="1">
      <c r="A213" s="39"/>
      <c r="B213" s="40"/>
      <c r="C213" s="220" t="s">
        <v>279</v>
      </c>
      <c r="D213" s="220" t="s">
        <v>143</v>
      </c>
      <c r="E213" s="221" t="s">
        <v>211</v>
      </c>
      <c r="F213" s="222" t="s">
        <v>212</v>
      </c>
      <c r="G213" s="223" t="s">
        <v>146</v>
      </c>
      <c r="H213" s="224">
        <v>25.600000000000001</v>
      </c>
      <c r="I213" s="225"/>
      <c r="J213" s="226">
        <f>ROUND(I213*H213,2)</f>
        <v>0</v>
      </c>
      <c r="K213" s="222" t="s">
        <v>147</v>
      </c>
      <c r="L213" s="45"/>
      <c r="M213" s="227" t="s">
        <v>1</v>
      </c>
      <c r="N213" s="228" t="s">
        <v>41</v>
      </c>
      <c r="O213" s="92"/>
      <c r="P213" s="229">
        <f>O213*H213</f>
        <v>0</v>
      </c>
      <c r="Q213" s="229">
        <v>0</v>
      </c>
      <c r="R213" s="229">
        <f>Q213*H213</f>
        <v>0</v>
      </c>
      <c r="S213" s="229">
        <v>0</v>
      </c>
      <c r="T213" s="230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1" t="s">
        <v>100</v>
      </c>
      <c r="AT213" s="231" t="s">
        <v>143</v>
      </c>
      <c r="AU213" s="231" t="s">
        <v>86</v>
      </c>
      <c r="AY213" s="18" t="s">
        <v>141</v>
      </c>
      <c r="BE213" s="232">
        <f>IF(N213="základní",J213,0)</f>
        <v>0</v>
      </c>
      <c r="BF213" s="232">
        <f>IF(N213="snížená",J213,0)</f>
        <v>0</v>
      </c>
      <c r="BG213" s="232">
        <f>IF(N213="zákl. přenesená",J213,0)</f>
        <v>0</v>
      </c>
      <c r="BH213" s="232">
        <f>IF(N213="sníž. přenesená",J213,0)</f>
        <v>0</v>
      </c>
      <c r="BI213" s="232">
        <f>IF(N213="nulová",J213,0)</f>
        <v>0</v>
      </c>
      <c r="BJ213" s="18" t="s">
        <v>84</v>
      </c>
      <c r="BK213" s="232">
        <f>ROUND(I213*H213,2)</f>
        <v>0</v>
      </c>
      <c r="BL213" s="18" t="s">
        <v>100</v>
      </c>
      <c r="BM213" s="231" t="s">
        <v>462</v>
      </c>
    </row>
    <row r="214" s="14" customFormat="1">
      <c r="A214" s="14"/>
      <c r="B214" s="245"/>
      <c r="C214" s="246"/>
      <c r="D214" s="235" t="s">
        <v>159</v>
      </c>
      <c r="E214" s="247" t="s">
        <v>1</v>
      </c>
      <c r="F214" s="248" t="s">
        <v>463</v>
      </c>
      <c r="G214" s="246"/>
      <c r="H214" s="247" t="s">
        <v>1</v>
      </c>
      <c r="I214" s="249"/>
      <c r="J214" s="246"/>
      <c r="K214" s="246"/>
      <c r="L214" s="250"/>
      <c r="M214" s="251"/>
      <c r="N214" s="252"/>
      <c r="O214" s="252"/>
      <c r="P214" s="252"/>
      <c r="Q214" s="252"/>
      <c r="R214" s="252"/>
      <c r="S214" s="252"/>
      <c r="T214" s="253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4" t="s">
        <v>159</v>
      </c>
      <c r="AU214" s="254" t="s">
        <v>86</v>
      </c>
      <c r="AV214" s="14" t="s">
        <v>84</v>
      </c>
      <c r="AW214" s="14" t="s">
        <v>32</v>
      </c>
      <c r="AX214" s="14" t="s">
        <v>76</v>
      </c>
      <c r="AY214" s="254" t="s">
        <v>141</v>
      </c>
    </row>
    <row r="215" s="14" customFormat="1">
      <c r="A215" s="14"/>
      <c r="B215" s="245"/>
      <c r="C215" s="246"/>
      <c r="D215" s="235" t="s">
        <v>159</v>
      </c>
      <c r="E215" s="247" t="s">
        <v>1</v>
      </c>
      <c r="F215" s="248" t="s">
        <v>464</v>
      </c>
      <c r="G215" s="246"/>
      <c r="H215" s="247" t="s">
        <v>1</v>
      </c>
      <c r="I215" s="249"/>
      <c r="J215" s="246"/>
      <c r="K215" s="246"/>
      <c r="L215" s="250"/>
      <c r="M215" s="251"/>
      <c r="N215" s="252"/>
      <c r="O215" s="252"/>
      <c r="P215" s="252"/>
      <c r="Q215" s="252"/>
      <c r="R215" s="252"/>
      <c r="S215" s="252"/>
      <c r="T215" s="253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4" t="s">
        <v>159</v>
      </c>
      <c r="AU215" s="254" t="s">
        <v>86</v>
      </c>
      <c r="AV215" s="14" t="s">
        <v>84</v>
      </c>
      <c r="AW215" s="14" t="s">
        <v>32</v>
      </c>
      <c r="AX215" s="14" t="s">
        <v>76</v>
      </c>
      <c r="AY215" s="254" t="s">
        <v>141</v>
      </c>
    </row>
    <row r="216" s="13" customFormat="1">
      <c r="A216" s="13"/>
      <c r="B216" s="233"/>
      <c r="C216" s="234"/>
      <c r="D216" s="235" t="s">
        <v>159</v>
      </c>
      <c r="E216" s="236" t="s">
        <v>1</v>
      </c>
      <c r="F216" s="237" t="s">
        <v>465</v>
      </c>
      <c r="G216" s="234"/>
      <c r="H216" s="238">
        <v>25.600000000000001</v>
      </c>
      <c r="I216" s="239"/>
      <c r="J216" s="234"/>
      <c r="K216" s="234"/>
      <c r="L216" s="240"/>
      <c r="M216" s="241"/>
      <c r="N216" s="242"/>
      <c r="O216" s="242"/>
      <c r="P216" s="242"/>
      <c r="Q216" s="242"/>
      <c r="R216" s="242"/>
      <c r="S216" s="242"/>
      <c r="T216" s="24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4" t="s">
        <v>159</v>
      </c>
      <c r="AU216" s="244" t="s">
        <v>86</v>
      </c>
      <c r="AV216" s="13" t="s">
        <v>86</v>
      </c>
      <c r="AW216" s="13" t="s">
        <v>32</v>
      </c>
      <c r="AX216" s="13" t="s">
        <v>84</v>
      </c>
      <c r="AY216" s="244" t="s">
        <v>141</v>
      </c>
    </row>
    <row r="217" s="2" customFormat="1" ht="24.15" customHeight="1">
      <c r="A217" s="39"/>
      <c r="B217" s="40"/>
      <c r="C217" s="220" t="s">
        <v>285</v>
      </c>
      <c r="D217" s="220" t="s">
        <v>143</v>
      </c>
      <c r="E217" s="221" t="s">
        <v>466</v>
      </c>
      <c r="F217" s="222" t="s">
        <v>467</v>
      </c>
      <c r="G217" s="223" t="s">
        <v>146</v>
      </c>
      <c r="H217" s="224">
        <v>81</v>
      </c>
      <c r="I217" s="225"/>
      <c r="J217" s="226">
        <f>ROUND(I217*H217,2)</f>
        <v>0</v>
      </c>
      <c r="K217" s="222" t="s">
        <v>147</v>
      </c>
      <c r="L217" s="45"/>
      <c r="M217" s="227" t="s">
        <v>1</v>
      </c>
      <c r="N217" s="228" t="s">
        <v>41</v>
      </c>
      <c r="O217" s="92"/>
      <c r="P217" s="229">
        <f>O217*H217</f>
        <v>0</v>
      </c>
      <c r="Q217" s="229">
        <v>0</v>
      </c>
      <c r="R217" s="229">
        <f>Q217*H217</f>
        <v>0</v>
      </c>
      <c r="S217" s="229">
        <v>0</v>
      </c>
      <c r="T217" s="230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1" t="s">
        <v>100</v>
      </c>
      <c r="AT217" s="231" t="s">
        <v>143</v>
      </c>
      <c r="AU217" s="231" t="s">
        <v>86</v>
      </c>
      <c r="AY217" s="18" t="s">
        <v>141</v>
      </c>
      <c r="BE217" s="232">
        <f>IF(N217="základní",J217,0)</f>
        <v>0</v>
      </c>
      <c r="BF217" s="232">
        <f>IF(N217="snížená",J217,0)</f>
        <v>0</v>
      </c>
      <c r="BG217" s="232">
        <f>IF(N217="zákl. přenesená",J217,0)</f>
        <v>0</v>
      </c>
      <c r="BH217" s="232">
        <f>IF(N217="sníž. přenesená",J217,0)</f>
        <v>0</v>
      </c>
      <c r="BI217" s="232">
        <f>IF(N217="nulová",J217,0)</f>
        <v>0</v>
      </c>
      <c r="BJ217" s="18" t="s">
        <v>84</v>
      </c>
      <c r="BK217" s="232">
        <f>ROUND(I217*H217,2)</f>
        <v>0</v>
      </c>
      <c r="BL217" s="18" t="s">
        <v>100</v>
      </c>
      <c r="BM217" s="231" t="s">
        <v>468</v>
      </c>
    </row>
    <row r="218" s="13" customFormat="1">
      <c r="A218" s="13"/>
      <c r="B218" s="233"/>
      <c r="C218" s="234"/>
      <c r="D218" s="235" t="s">
        <v>159</v>
      </c>
      <c r="E218" s="236" t="s">
        <v>1</v>
      </c>
      <c r="F218" s="237" t="s">
        <v>469</v>
      </c>
      <c r="G218" s="234"/>
      <c r="H218" s="238">
        <v>81</v>
      </c>
      <c r="I218" s="239"/>
      <c r="J218" s="234"/>
      <c r="K218" s="234"/>
      <c r="L218" s="240"/>
      <c r="M218" s="241"/>
      <c r="N218" s="242"/>
      <c r="O218" s="242"/>
      <c r="P218" s="242"/>
      <c r="Q218" s="242"/>
      <c r="R218" s="242"/>
      <c r="S218" s="242"/>
      <c r="T218" s="24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4" t="s">
        <v>159</v>
      </c>
      <c r="AU218" s="244" t="s">
        <v>86</v>
      </c>
      <c r="AV218" s="13" t="s">
        <v>86</v>
      </c>
      <c r="AW218" s="13" t="s">
        <v>32</v>
      </c>
      <c r="AX218" s="13" t="s">
        <v>84</v>
      </c>
      <c r="AY218" s="244" t="s">
        <v>141</v>
      </c>
    </row>
    <row r="219" s="2" customFormat="1" ht="16.5" customHeight="1">
      <c r="A219" s="39"/>
      <c r="B219" s="40"/>
      <c r="C219" s="266" t="s">
        <v>289</v>
      </c>
      <c r="D219" s="266" t="s">
        <v>225</v>
      </c>
      <c r="E219" s="267" t="s">
        <v>470</v>
      </c>
      <c r="F219" s="268" t="s">
        <v>471</v>
      </c>
      <c r="G219" s="269" t="s">
        <v>472</v>
      </c>
      <c r="H219" s="270">
        <v>1.6200000000000001</v>
      </c>
      <c r="I219" s="271"/>
      <c r="J219" s="272">
        <f>ROUND(I219*H219,2)</f>
        <v>0</v>
      </c>
      <c r="K219" s="268" t="s">
        <v>147</v>
      </c>
      <c r="L219" s="273"/>
      <c r="M219" s="274" t="s">
        <v>1</v>
      </c>
      <c r="N219" s="275" t="s">
        <v>41</v>
      </c>
      <c r="O219" s="92"/>
      <c r="P219" s="229">
        <f>O219*H219</f>
        <v>0</v>
      </c>
      <c r="Q219" s="229">
        <v>0.001</v>
      </c>
      <c r="R219" s="229">
        <f>Q219*H219</f>
        <v>0.0016200000000000001</v>
      </c>
      <c r="S219" s="229">
        <v>0</v>
      </c>
      <c r="T219" s="230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1" t="s">
        <v>179</v>
      </c>
      <c r="AT219" s="231" t="s">
        <v>225</v>
      </c>
      <c r="AU219" s="231" t="s">
        <v>86</v>
      </c>
      <c r="AY219" s="18" t="s">
        <v>141</v>
      </c>
      <c r="BE219" s="232">
        <f>IF(N219="základní",J219,0)</f>
        <v>0</v>
      </c>
      <c r="BF219" s="232">
        <f>IF(N219="snížená",J219,0)</f>
        <v>0</v>
      </c>
      <c r="BG219" s="232">
        <f>IF(N219="zákl. přenesená",J219,0)</f>
        <v>0</v>
      </c>
      <c r="BH219" s="232">
        <f>IF(N219="sníž. přenesená",J219,0)</f>
        <v>0</v>
      </c>
      <c r="BI219" s="232">
        <f>IF(N219="nulová",J219,0)</f>
        <v>0</v>
      </c>
      <c r="BJ219" s="18" t="s">
        <v>84</v>
      </c>
      <c r="BK219" s="232">
        <f>ROUND(I219*H219,2)</f>
        <v>0</v>
      </c>
      <c r="BL219" s="18" t="s">
        <v>100</v>
      </c>
      <c r="BM219" s="231" t="s">
        <v>473</v>
      </c>
    </row>
    <row r="220" s="13" customFormat="1">
      <c r="A220" s="13"/>
      <c r="B220" s="233"/>
      <c r="C220" s="234"/>
      <c r="D220" s="235" t="s">
        <v>159</v>
      </c>
      <c r="E220" s="234"/>
      <c r="F220" s="237" t="s">
        <v>474</v>
      </c>
      <c r="G220" s="234"/>
      <c r="H220" s="238">
        <v>1.6200000000000001</v>
      </c>
      <c r="I220" s="239"/>
      <c r="J220" s="234"/>
      <c r="K220" s="234"/>
      <c r="L220" s="240"/>
      <c r="M220" s="241"/>
      <c r="N220" s="242"/>
      <c r="O220" s="242"/>
      <c r="P220" s="242"/>
      <c r="Q220" s="242"/>
      <c r="R220" s="242"/>
      <c r="S220" s="242"/>
      <c r="T220" s="24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4" t="s">
        <v>159</v>
      </c>
      <c r="AU220" s="244" t="s">
        <v>86</v>
      </c>
      <c r="AV220" s="13" t="s">
        <v>86</v>
      </c>
      <c r="AW220" s="13" t="s">
        <v>4</v>
      </c>
      <c r="AX220" s="13" t="s">
        <v>84</v>
      </c>
      <c r="AY220" s="244" t="s">
        <v>141</v>
      </c>
    </row>
    <row r="221" s="2" customFormat="1" ht="24.15" customHeight="1">
      <c r="A221" s="39"/>
      <c r="B221" s="40"/>
      <c r="C221" s="220" t="s">
        <v>293</v>
      </c>
      <c r="D221" s="220" t="s">
        <v>143</v>
      </c>
      <c r="E221" s="221" t="s">
        <v>475</v>
      </c>
      <c r="F221" s="222" t="s">
        <v>476</v>
      </c>
      <c r="G221" s="223" t="s">
        <v>146</v>
      </c>
      <c r="H221" s="224">
        <v>39.799999999999997</v>
      </c>
      <c r="I221" s="225"/>
      <c r="J221" s="226">
        <f>ROUND(I221*H221,2)</f>
        <v>0</v>
      </c>
      <c r="K221" s="222" t="s">
        <v>147</v>
      </c>
      <c r="L221" s="45"/>
      <c r="M221" s="227" t="s">
        <v>1</v>
      </c>
      <c r="N221" s="228" t="s">
        <v>41</v>
      </c>
      <c r="O221" s="92"/>
      <c r="P221" s="229">
        <f>O221*H221</f>
        <v>0</v>
      </c>
      <c r="Q221" s="229">
        <v>0</v>
      </c>
      <c r="R221" s="229">
        <f>Q221*H221</f>
        <v>0</v>
      </c>
      <c r="S221" s="229">
        <v>0</v>
      </c>
      <c r="T221" s="230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1" t="s">
        <v>100</v>
      </c>
      <c r="AT221" s="231" t="s">
        <v>143</v>
      </c>
      <c r="AU221" s="231" t="s">
        <v>86</v>
      </c>
      <c r="AY221" s="18" t="s">
        <v>141</v>
      </c>
      <c r="BE221" s="232">
        <f>IF(N221="základní",J221,0)</f>
        <v>0</v>
      </c>
      <c r="BF221" s="232">
        <f>IF(N221="snížená",J221,0)</f>
        <v>0</v>
      </c>
      <c r="BG221" s="232">
        <f>IF(N221="zákl. přenesená",J221,0)</f>
        <v>0</v>
      </c>
      <c r="BH221" s="232">
        <f>IF(N221="sníž. přenesená",J221,0)</f>
        <v>0</v>
      </c>
      <c r="BI221" s="232">
        <f>IF(N221="nulová",J221,0)</f>
        <v>0</v>
      </c>
      <c r="BJ221" s="18" t="s">
        <v>84</v>
      </c>
      <c r="BK221" s="232">
        <f>ROUND(I221*H221,2)</f>
        <v>0</v>
      </c>
      <c r="BL221" s="18" t="s">
        <v>100</v>
      </c>
      <c r="BM221" s="231" t="s">
        <v>477</v>
      </c>
    </row>
    <row r="222" s="13" customFormat="1">
      <c r="A222" s="13"/>
      <c r="B222" s="233"/>
      <c r="C222" s="234"/>
      <c r="D222" s="235" t="s">
        <v>159</v>
      </c>
      <c r="E222" s="236" t="s">
        <v>1</v>
      </c>
      <c r="F222" s="237" t="s">
        <v>478</v>
      </c>
      <c r="G222" s="234"/>
      <c r="H222" s="238">
        <v>15.6</v>
      </c>
      <c r="I222" s="239"/>
      <c r="J222" s="234"/>
      <c r="K222" s="234"/>
      <c r="L222" s="240"/>
      <c r="M222" s="241"/>
      <c r="N222" s="242"/>
      <c r="O222" s="242"/>
      <c r="P222" s="242"/>
      <c r="Q222" s="242"/>
      <c r="R222" s="242"/>
      <c r="S222" s="242"/>
      <c r="T222" s="24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4" t="s">
        <v>159</v>
      </c>
      <c r="AU222" s="244" t="s">
        <v>86</v>
      </c>
      <c r="AV222" s="13" t="s">
        <v>86</v>
      </c>
      <c r="AW222" s="13" t="s">
        <v>32</v>
      </c>
      <c r="AX222" s="13" t="s">
        <v>76</v>
      </c>
      <c r="AY222" s="244" t="s">
        <v>141</v>
      </c>
    </row>
    <row r="223" s="13" customFormat="1">
      <c r="A223" s="13"/>
      <c r="B223" s="233"/>
      <c r="C223" s="234"/>
      <c r="D223" s="235" t="s">
        <v>159</v>
      </c>
      <c r="E223" s="236" t="s">
        <v>1</v>
      </c>
      <c r="F223" s="237" t="s">
        <v>479</v>
      </c>
      <c r="G223" s="234"/>
      <c r="H223" s="238">
        <v>9.1999999999999993</v>
      </c>
      <c r="I223" s="239"/>
      <c r="J223" s="234"/>
      <c r="K223" s="234"/>
      <c r="L223" s="240"/>
      <c r="M223" s="241"/>
      <c r="N223" s="242"/>
      <c r="O223" s="242"/>
      <c r="P223" s="242"/>
      <c r="Q223" s="242"/>
      <c r="R223" s="242"/>
      <c r="S223" s="242"/>
      <c r="T223" s="24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4" t="s">
        <v>159</v>
      </c>
      <c r="AU223" s="244" t="s">
        <v>86</v>
      </c>
      <c r="AV223" s="13" t="s">
        <v>86</v>
      </c>
      <c r="AW223" s="13" t="s">
        <v>32</v>
      </c>
      <c r="AX223" s="13" t="s">
        <v>76</v>
      </c>
      <c r="AY223" s="244" t="s">
        <v>141</v>
      </c>
    </row>
    <row r="224" s="16" customFormat="1">
      <c r="A224" s="16"/>
      <c r="B224" s="281"/>
      <c r="C224" s="282"/>
      <c r="D224" s="235" t="s">
        <v>159</v>
      </c>
      <c r="E224" s="283" t="s">
        <v>1</v>
      </c>
      <c r="F224" s="284" t="s">
        <v>480</v>
      </c>
      <c r="G224" s="282"/>
      <c r="H224" s="285">
        <v>24.800000000000001</v>
      </c>
      <c r="I224" s="286"/>
      <c r="J224" s="282"/>
      <c r="K224" s="282"/>
      <c r="L224" s="287"/>
      <c r="M224" s="288"/>
      <c r="N224" s="289"/>
      <c r="O224" s="289"/>
      <c r="P224" s="289"/>
      <c r="Q224" s="289"/>
      <c r="R224" s="289"/>
      <c r="S224" s="289"/>
      <c r="T224" s="290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T224" s="291" t="s">
        <v>159</v>
      </c>
      <c r="AU224" s="291" t="s">
        <v>86</v>
      </c>
      <c r="AV224" s="16" t="s">
        <v>101</v>
      </c>
      <c r="AW224" s="16" t="s">
        <v>32</v>
      </c>
      <c r="AX224" s="16" t="s">
        <v>76</v>
      </c>
      <c r="AY224" s="291" t="s">
        <v>141</v>
      </c>
    </row>
    <row r="225" s="13" customFormat="1">
      <c r="A225" s="13"/>
      <c r="B225" s="233"/>
      <c r="C225" s="234"/>
      <c r="D225" s="235" t="s">
        <v>159</v>
      </c>
      <c r="E225" s="236" t="s">
        <v>1</v>
      </c>
      <c r="F225" s="237" t="s">
        <v>481</v>
      </c>
      <c r="G225" s="234"/>
      <c r="H225" s="238">
        <v>9</v>
      </c>
      <c r="I225" s="239"/>
      <c r="J225" s="234"/>
      <c r="K225" s="234"/>
      <c r="L225" s="240"/>
      <c r="M225" s="241"/>
      <c r="N225" s="242"/>
      <c r="O225" s="242"/>
      <c r="P225" s="242"/>
      <c r="Q225" s="242"/>
      <c r="R225" s="242"/>
      <c r="S225" s="242"/>
      <c r="T225" s="24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4" t="s">
        <v>159</v>
      </c>
      <c r="AU225" s="244" t="s">
        <v>86</v>
      </c>
      <c r="AV225" s="13" t="s">
        <v>86</v>
      </c>
      <c r="AW225" s="13" t="s">
        <v>32</v>
      </c>
      <c r="AX225" s="13" t="s">
        <v>76</v>
      </c>
      <c r="AY225" s="244" t="s">
        <v>141</v>
      </c>
    </row>
    <row r="226" s="13" customFormat="1">
      <c r="A226" s="13"/>
      <c r="B226" s="233"/>
      <c r="C226" s="234"/>
      <c r="D226" s="235" t="s">
        <v>159</v>
      </c>
      <c r="E226" s="236" t="s">
        <v>1</v>
      </c>
      <c r="F226" s="237" t="s">
        <v>482</v>
      </c>
      <c r="G226" s="234"/>
      <c r="H226" s="238">
        <v>6</v>
      </c>
      <c r="I226" s="239"/>
      <c r="J226" s="234"/>
      <c r="K226" s="234"/>
      <c r="L226" s="240"/>
      <c r="M226" s="241"/>
      <c r="N226" s="242"/>
      <c r="O226" s="242"/>
      <c r="P226" s="242"/>
      <c r="Q226" s="242"/>
      <c r="R226" s="242"/>
      <c r="S226" s="242"/>
      <c r="T226" s="24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4" t="s">
        <v>159</v>
      </c>
      <c r="AU226" s="244" t="s">
        <v>86</v>
      </c>
      <c r="AV226" s="13" t="s">
        <v>86</v>
      </c>
      <c r="AW226" s="13" t="s">
        <v>32</v>
      </c>
      <c r="AX226" s="13" t="s">
        <v>76</v>
      </c>
      <c r="AY226" s="244" t="s">
        <v>141</v>
      </c>
    </row>
    <row r="227" s="16" customFormat="1">
      <c r="A227" s="16"/>
      <c r="B227" s="281"/>
      <c r="C227" s="282"/>
      <c r="D227" s="235" t="s">
        <v>159</v>
      </c>
      <c r="E227" s="283" t="s">
        <v>1</v>
      </c>
      <c r="F227" s="284" t="s">
        <v>480</v>
      </c>
      <c r="G227" s="282"/>
      <c r="H227" s="285">
        <v>15</v>
      </c>
      <c r="I227" s="286"/>
      <c r="J227" s="282"/>
      <c r="K227" s="282"/>
      <c r="L227" s="287"/>
      <c r="M227" s="288"/>
      <c r="N227" s="289"/>
      <c r="O227" s="289"/>
      <c r="P227" s="289"/>
      <c r="Q227" s="289"/>
      <c r="R227" s="289"/>
      <c r="S227" s="289"/>
      <c r="T227" s="290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T227" s="291" t="s">
        <v>159</v>
      </c>
      <c r="AU227" s="291" t="s">
        <v>86</v>
      </c>
      <c r="AV227" s="16" t="s">
        <v>101</v>
      </c>
      <c r="AW227" s="16" t="s">
        <v>32</v>
      </c>
      <c r="AX227" s="16" t="s">
        <v>76</v>
      </c>
      <c r="AY227" s="291" t="s">
        <v>141</v>
      </c>
    </row>
    <row r="228" s="15" customFormat="1">
      <c r="A228" s="15"/>
      <c r="B228" s="255"/>
      <c r="C228" s="256"/>
      <c r="D228" s="235" t="s">
        <v>159</v>
      </c>
      <c r="E228" s="257" t="s">
        <v>1</v>
      </c>
      <c r="F228" s="258" t="s">
        <v>192</v>
      </c>
      <c r="G228" s="256"/>
      <c r="H228" s="259">
        <v>39.799999999999997</v>
      </c>
      <c r="I228" s="260"/>
      <c r="J228" s="256"/>
      <c r="K228" s="256"/>
      <c r="L228" s="261"/>
      <c r="M228" s="262"/>
      <c r="N228" s="263"/>
      <c r="O228" s="263"/>
      <c r="P228" s="263"/>
      <c r="Q228" s="263"/>
      <c r="R228" s="263"/>
      <c r="S228" s="263"/>
      <c r="T228" s="264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65" t="s">
        <v>159</v>
      </c>
      <c r="AU228" s="265" t="s">
        <v>86</v>
      </c>
      <c r="AV228" s="15" t="s">
        <v>100</v>
      </c>
      <c r="AW228" s="15" t="s">
        <v>32</v>
      </c>
      <c r="AX228" s="15" t="s">
        <v>84</v>
      </c>
      <c r="AY228" s="265" t="s">
        <v>141</v>
      </c>
    </row>
    <row r="229" s="2" customFormat="1" ht="21.75" customHeight="1">
      <c r="A229" s="39"/>
      <c r="B229" s="40"/>
      <c r="C229" s="220" t="s">
        <v>300</v>
      </c>
      <c r="D229" s="220" t="s">
        <v>143</v>
      </c>
      <c r="E229" s="221" t="s">
        <v>483</v>
      </c>
      <c r="F229" s="222" t="s">
        <v>484</v>
      </c>
      <c r="G229" s="223" t="s">
        <v>146</v>
      </c>
      <c r="H229" s="224">
        <v>81</v>
      </c>
      <c r="I229" s="225"/>
      <c r="J229" s="226">
        <f>ROUND(I229*H229,2)</f>
        <v>0</v>
      </c>
      <c r="K229" s="222" t="s">
        <v>147</v>
      </c>
      <c r="L229" s="45"/>
      <c r="M229" s="227" t="s">
        <v>1</v>
      </c>
      <c r="N229" s="228" t="s">
        <v>41</v>
      </c>
      <c r="O229" s="92"/>
      <c r="P229" s="229">
        <f>O229*H229</f>
        <v>0</v>
      </c>
      <c r="Q229" s="229">
        <v>0</v>
      </c>
      <c r="R229" s="229">
        <f>Q229*H229</f>
        <v>0</v>
      </c>
      <c r="S229" s="229">
        <v>0</v>
      </c>
      <c r="T229" s="230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1" t="s">
        <v>100</v>
      </c>
      <c r="AT229" s="231" t="s">
        <v>143</v>
      </c>
      <c r="AU229" s="231" t="s">
        <v>86</v>
      </c>
      <c r="AY229" s="18" t="s">
        <v>141</v>
      </c>
      <c r="BE229" s="232">
        <f>IF(N229="základní",J229,0)</f>
        <v>0</v>
      </c>
      <c r="BF229" s="232">
        <f>IF(N229="snížená",J229,0)</f>
        <v>0</v>
      </c>
      <c r="BG229" s="232">
        <f>IF(N229="zákl. přenesená",J229,0)</f>
        <v>0</v>
      </c>
      <c r="BH229" s="232">
        <f>IF(N229="sníž. přenesená",J229,0)</f>
        <v>0</v>
      </c>
      <c r="BI229" s="232">
        <f>IF(N229="nulová",J229,0)</f>
        <v>0</v>
      </c>
      <c r="BJ229" s="18" t="s">
        <v>84</v>
      </c>
      <c r="BK229" s="232">
        <f>ROUND(I229*H229,2)</f>
        <v>0</v>
      </c>
      <c r="BL229" s="18" t="s">
        <v>100</v>
      </c>
      <c r="BM229" s="231" t="s">
        <v>485</v>
      </c>
    </row>
    <row r="230" s="2" customFormat="1" ht="16.5" customHeight="1">
      <c r="A230" s="39"/>
      <c r="B230" s="40"/>
      <c r="C230" s="220" t="s">
        <v>304</v>
      </c>
      <c r="D230" s="220" t="s">
        <v>143</v>
      </c>
      <c r="E230" s="221" t="s">
        <v>486</v>
      </c>
      <c r="F230" s="222" t="s">
        <v>487</v>
      </c>
      <c r="G230" s="223" t="s">
        <v>146</v>
      </c>
      <c r="H230" s="224">
        <v>81</v>
      </c>
      <c r="I230" s="225"/>
      <c r="J230" s="226">
        <f>ROUND(I230*H230,2)</f>
        <v>0</v>
      </c>
      <c r="K230" s="222" t="s">
        <v>147</v>
      </c>
      <c r="L230" s="45"/>
      <c r="M230" s="227" t="s">
        <v>1</v>
      </c>
      <c r="N230" s="228" t="s">
        <v>41</v>
      </c>
      <c r="O230" s="92"/>
      <c r="P230" s="229">
        <f>O230*H230</f>
        <v>0</v>
      </c>
      <c r="Q230" s="229">
        <v>0</v>
      </c>
      <c r="R230" s="229">
        <f>Q230*H230</f>
        <v>0</v>
      </c>
      <c r="S230" s="229">
        <v>0</v>
      </c>
      <c r="T230" s="230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1" t="s">
        <v>100</v>
      </c>
      <c r="AT230" s="231" t="s">
        <v>143</v>
      </c>
      <c r="AU230" s="231" t="s">
        <v>86</v>
      </c>
      <c r="AY230" s="18" t="s">
        <v>141</v>
      </c>
      <c r="BE230" s="232">
        <f>IF(N230="základní",J230,0)</f>
        <v>0</v>
      </c>
      <c r="BF230" s="232">
        <f>IF(N230="snížená",J230,0)</f>
        <v>0</v>
      </c>
      <c r="BG230" s="232">
        <f>IF(N230="zákl. přenesená",J230,0)</f>
        <v>0</v>
      </c>
      <c r="BH230" s="232">
        <f>IF(N230="sníž. přenesená",J230,0)</f>
        <v>0</v>
      </c>
      <c r="BI230" s="232">
        <f>IF(N230="nulová",J230,0)</f>
        <v>0</v>
      </c>
      <c r="BJ230" s="18" t="s">
        <v>84</v>
      </c>
      <c r="BK230" s="232">
        <f>ROUND(I230*H230,2)</f>
        <v>0</v>
      </c>
      <c r="BL230" s="18" t="s">
        <v>100</v>
      </c>
      <c r="BM230" s="231" t="s">
        <v>488</v>
      </c>
    </row>
    <row r="231" s="12" customFormat="1" ht="22.8" customHeight="1">
      <c r="A231" s="12"/>
      <c r="B231" s="204"/>
      <c r="C231" s="205"/>
      <c r="D231" s="206" t="s">
        <v>75</v>
      </c>
      <c r="E231" s="218" t="s">
        <v>86</v>
      </c>
      <c r="F231" s="218" t="s">
        <v>214</v>
      </c>
      <c r="G231" s="205"/>
      <c r="H231" s="205"/>
      <c r="I231" s="208"/>
      <c r="J231" s="219">
        <f>BK231</f>
        <v>0</v>
      </c>
      <c r="K231" s="205"/>
      <c r="L231" s="210"/>
      <c r="M231" s="211"/>
      <c r="N231" s="212"/>
      <c r="O231" s="212"/>
      <c r="P231" s="213">
        <f>SUM(P232:P252)</f>
        <v>0</v>
      </c>
      <c r="Q231" s="212"/>
      <c r="R231" s="213">
        <f>SUM(R232:R252)</f>
        <v>11.0032818</v>
      </c>
      <c r="S231" s="212"/>
      <c r="T231" s="214">
        <f>SUM(T232:T252)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15" t="s">
        <v>84</v>
      </c>
      <c r="AT231" s="216" t="s">
        <v>75</v>
      </c>
      <c r="AU231" s="216" t="s">
        <v>84</v>
      </c>
      <c r="AY231" s="215" t="s">
        <v>141</v>
      </c>
      <c r="BK231" s="217">
        <f>SUM(BK232:BK252)</f>
        <v>0</v>
      </c>
    </row>
    <row r="232" s="2" customFormat="1" ht="16.5" customHeight="1">
      <c r="A232" s="39"/>
      <c r="B232" s="40"/>
      <c r="C232" s="220" t="s">
        <v>309</v>
      </c>
      <c r="D232" s="220" t="s">
        <v>143</v>
      </c>
      <c r="E232" s="221" t="s">
        <v>489</v>
      </c>
      <c r="F232" s="222" t="s">
        <v>490</v>
      </c>
      <c r="G232" s="223" t="s">
        <v>157</v>
      </c>
      <c r="H232" s="224">
        <v>1.04</v>
      </c>
      <c r="I232" s="225"/>
      <c r="J232" s="226">
        <f>ROUND(I232*H232,2)</f>
        <v>0</v>
      </c>
      <c r="K232" s="222" t="s">
        <v>147</v>
      </c>
      <c r="L232" s="45"/>
      <c r="M232" s="227" t="s">
        <v>1</v>
      </c>
      <c r="N232" s="228" t="s">
        <v>41</v>
      </c>
      <c r="O232" s="92"/>
      <c r="P232" s="229">
        <f>O232*H232</f>
        <v>0</v>
      </c>
      <c r="Q232" s="229">
        <v>2.3010199999999998</v>
      </c>
      <c r="R232" s="229">
        <f>Q232*H232</f>
        <v>2.3930607999999998</v>
      </c>
      <c r="S232" s="229">
        <v>0</v>
      </c>
      <c r="T232" s="230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1" t="s">
        <v>100</v>
      </c>
      <c r="AT232" s="231" t="s">
        <v>143</v>
      </c>
      <c r="AU232" s="231" t="s">
        <v>86</v>
      </c>
      <c r="AY232" s="18" t="s">
        <v>141</v>
      </c>
      <c r="BE232" s="232">
        <f>IF(N232="základní",J232,0)</f>
        <v>0</v>
      </c>
      <c r="BF232" s="232">
        <f>IF(N232="snížená",J232,0)</f>
        <v>0</v>
      </c>
      <c r="BG232" s="232">
        <f>IF(N232="zákl. přenesená",J232,0)</f>
        <v>0</v>
      </c>
      <c r="BH232" s="232">
        <f>IF(N232="sníž. přenesená",J232,0)</f>
        <v>0</v>
      </c>
      <c r="BI232" s="232">
        <f>IF(N232="nulová",J232,0)</f>
        <v>0</v>
      </c>
      <c r="BJ232" s="18" t="s">
        <v>84</v>
      </c>
      <c r="BK232" s="232">
        <f>ROUND(I232*H232,2)</f>
        <v>0</v>
      </c>
      <c r="BL232" s="18" t="s">
        <v>100</v>
      </c>
      <c r="BM232" s="231" t="s">
        <v>491</v>
      </c>
    </row>
    <row r="233" s="13" customFormat="1">
      <c r="A233" s="13"/>
      <c r="B233" s="233"/>
      <c r="C233" s="234"/>
      <c r="D233" s="235" t="s">
        <v>159</v>
      </c>
      <c r="E233" s="236" t="s">
        <v>1</v>
      </c>
      <c r="F233" s="237" t="s">
        <v>492</v>
      </c>
      <c r="G233" s="234"/>
      <c r="H233" s="238">
        <v>1.04</v>
      </c>
      <c r="I233" s="239"/>
      <c r="J233" s="234"/>
      <c r="K233" s="234"/>
      <c r="L233" s="240"/>
      <c r="M233" s="241"/>
      <c r="N233" s="242"/>
      <c r="O233" s="242"/>
      <c r="P233" s="242"/>
      <c r="Q233" s="242"/>
      <c r="R233" s="242"/>
      <c r="S233" s="242"/>
      <c r="T233" s="24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4" t="s">
        <v>159</v>
      </c>
      <c r="AU233" s="244" t="s">
        <v>86</v>
      </c>
      <c r="AV233" s="13" t="s">
        <v>86</v>
      </c>
      <c r="AW233" s="13" t="s">
        <v>32</v>
      </c>
      <c r="AX233" s="13" t="s">
        <v>84</v>
      </c>
      <c r="AY233" s="244" t="s">
        <v>141</v>
      </c>
    </row>
    <row r="234" s="2" customFormat="1" ht="24.15" customHeight="1">
      <c r="A234" s="39"/>
      <c r="B234" s="40"/>
      <c r="C234" s="220" t="s">
        <v>314</v>
      </c>
      <c r="D234" s="220" t="s">
        <v>143</v>
      </c>
      <c r="E234" s="221" t="s">
        <v>493</v>
      </c>
      <c r="F234" s="222" t="s">
        <v>494</v>
      </c>
      <c r="G234" s="223" t="s">
        <v>234</v>
      </c>
      <c r="H234" s="224">
        <v>13</v>
      </c>
      <c r="I234" s="225"/>
      <c r="J234" s="226">
        <f>ROUND(I234*H234,2)</f>
        <v>0</v>
      </c>
      <c r="K234" s="222" t="s">
        <v>147</v>
      </c>
      <c r="L234" s="45"/>
      <c r="M234" s="227" t="s">
        <v>1</v>
      </c>
      <c r="N234" s="228" t="s">
        <v>41</v>
      </c>
      <c r="O234" s="92"/>
      <c r="P234" s="229">
        <f>O234*H234</f>
        <v>0</v>
      </c>
      <c r="Q234" s="229">
        <v>0.00048999999999999998</v>
      </c>
      <c r="R234" s="229">
        <f>Q234*H234</f>
        <v>0.0063699999999999998</v>
      </c>
      <c r="S234" s="229">
        <v>0</v>
      </c>
      <c r="T234" s="230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1" t="s">
        <v>100</v>
      </c>
      <c r="AT234" s="231" t="s">
        <v>143</v>
      </c>
      <c r="AU234" s="231" t="s">
        <v>86</v>
      </c>
      <c r="AY234" s="18" t="s">
        <v>141</v>
      </c>
      <c r="BE234" s="232">
        <f>IF(N234="základní",J234,0)</f>
        <v>0</v>
      </c>
      <c r="BF234" s="232">
        <f>IF(N234="snížená",J234,0)</f>
        <v>0</v>
      </c>
      <c r="BG234" s="232">
        <f>IF(N234="zákl. přenesená",J234,0)</f>
        <v>0</v>
      </c>
      <c r="BH234" s="232">
        <f>IF(N234="sníž. přenesená",J234,0)</f>
        <v>0</v>
      </c>
      <c r="BI234" s="232">
        <f>IF(N234="nulová",J234,0)</f>
        <v>0</v>
      </c>
      <c r="BJ234" s="18" t="s">
        <v>84</v>
      </c>
      <c r="BK234" s="232">
        <f>ROUND(I234*H234,2)</f>
        <v>0</v>
      </c>
      <c r="BL234" s="18" t="s">
        <v>100</v>
      </c>
      <c r="BM234" s="231" t="s">
        <v>495</v>
      </c>
    </row>
    <row r="235" s="13" customFormat="1">
      <c r="A235" s="13"/>
      <c r="B235" s="233"/>
      <c r="C235" s="234"/>
      <c r="D235" s="235" t="s">
        <v>159</v>
      </c>
      <c r="E235" s="236" t="s">
        <v>1</v>
      </c>
      <c r="F235" s="237" t="s">
        <v>496</v>
      </c>
      <c r="G235" s="234"/>
      <c r="H235" s="238">
        <v>13</v>
      </c>
      <c r="I235" s="239"/>
      <c r="J235" s="234"/>
      <c r="K235" s="234"/>
      <c r="L235" s="240"/>
      <c r="M235" s="241"/>
      <c r="N235" s="242"/>
      <c r="O235" s="242"/>
      <c r="P235" s="242"/>
      <c r="Q235" s="242"/>
      <c r="R235" s="242"/>
      <c r="S235" s="242"/>
      <c r="T235" s="24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4" t="s">
        <v>159</v>
      </c>
      <c r="AU235" s="244" t="s">
        <v>86</v>
      </c>
      <c r="AV235" s="13" t="s">
        <v>86</v>
      </c>
      <c r="AW235" s="13" t="s">
        <v>32</v>
      </c>
      <c r="AX235" s="13" t="s">
        <v>84</v>
      </c>
      <c r="AY235" s="244" t="s">
        <v>141</v>
      </c>
    </row>
    <row r="236" s="2" customFormat="1" ht="24.15" customHeight="1">
      <c r="A236" s="39"/>
      <c r="B236" s="40"/>
      <c r="C236" s="220" t="s">
        <v>320</v>
      </c>
      <c r="D236" s="220" t="s">
        <v>143</v>
      </c>
      <c r="E236" s="221" t="s">
        <v>497</v>
      </c>
      <c r="F236" s="222" t="s">
        <v>498</v>
      </c>
      <c r="G236" s="223" t="s">
        <v>146</v>
      </c>
      <c r="H236" s="224">
        <v>17.800000000000001</v>
      </c>
      <c r="I236" s="225"/>
      <c r="J236" s="226">
        <f>ROUND(I236*H236,2)</f>
        <v>0</v>
      </c>
      <c r="K236" s="222" t="s">
        <v>147</v>
      </c>
      <c r="L236" s="45"/>
      <c r="M236" s="227" t="s">
        <v>1</v>
      </c>
      <c r="N236" s="228" t="s">
        <v>41</v>
      </c>
      <c r="O236" s="92"/>
      <c r="P236" s="229">
        <f>O236*H236</f>
        <v>0</v>
      </c>
      <c r="Q236" s="229">
        <v>0.00010000000000000001</v>
      </c>
      <c r="R236" s="229">
        <f>Q236*H236</f>
        <v>0.0017800000000000001</v>
      </c>
      <c r="S236" s="229">
        <v>0</v>
      </c>
      <c r="T236" s="230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1" t="s">
        <v>100</v>
      </c>
      <c r="AT236" s="231" t="s">
        <v>143</v>
      </c>
      <c r="AU236" s="231" t="s">
        <v>86</v>
      </c>
      <c r="AY236" s="18" t="s">
        <v>141</v>
      </c>
      <c r="BE236" s="232">
        <f>IF(N236="základní",J236,0)</f>
        <v>0</v>
      </c>
      <c r="BF236" s="232">
        <f>IF(N236="snížená",J236,0)</f>
        <v>0</v>
      </c>
      <c r="BG236" s="232">
        <f>IF(N236="zákl. přenesená",J236,0)</f>
        <v>0</v>
      </c>
      <c r="BH236" s="232">
        <f>IF(N236="sníž. přenesená",J236,0)</f>
        <v>0</v>
      </c>
      <c r="BI236" s="232">
        <f>IF(N236="nulová",J236,0)</f>
        <v>0</v>
      </c>
      <c r="BJ236" s="18" t="s">
        <v>84</v>
      </c>
      <c r="BK236" s="232">
        <f>ROUND(I236*H236,2)</f>
        <v>0</v>
      </c>
      <c r="BL236" s="18" t="s">
        <v>100</v>
      </c>
      <c r="BM236" s="231" t="s">
        <v>499</v>
      </c>
    </row>
    <row r="237" s="14" customFormat="1">
      <c r="A237" s="14"/>
      <c r="B237" s="245"/>
      <c r="C237" s="246"/>
      <c r="D237" s="235" t="s">
        <v>159</v>
      </c>
      <c r="E237" s="247" t="s">
        <v>1</v>
      </c>
      <c r="F237" s="248" t="s">
        <v>500</v>
      </c>
      <c r="G237" s="246"/>
      <c r="H237" s="247" t="s">
        <v>1</v>
      </c>
      <c r="I237" s="249"/>
      <c r="J237" s="246"/>
      <c r="K237" s="246"/>
      <c r="L237" s="250"/>
      <c r="M237" s="251"/>
      <c r="N237" s="252"/>
      <c r="O237" s="252"/>
      <c r="P237" s="252"/>
      <c r="Q237" s="252"/>
      <c r="R237" s="252"/>
      <c r="S237" s="252"/>
      <c r="T237" s="253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4" t="s">
        <v>159</v>
      </c>
      <c r="AU237" s="254" t="s">
        <v>86</v>
      </c>
      <c r="AV237" s="14" t="s">
        <v>84</v>
      </c>
      <c r="AW237" s="14" t="s">
        <v>32</v>
      </c>
      <c r="AX237" s="14" t="s">
        <v>76</v>
      </c>
      <c r="AY237" s="254" t="s">
        <v>141</v>
      </c>
    </row>
    <row r="238" s="13" customFormat="1">
      <c r="A238" s="13"/>
      <c r="B238" s="233"/>
      <c r="C238" s="234"/>
      <c r="D238" s="235" t="s">
        <v>159</v>
      </c>
      <c r="E238" s="236" t="s">
        <v>1</v>
      </c>
      <c r="F238" s="237" t="s">
        <v>501</v>
      </c>
      <c r="G238" s="234"/>
      <c r="H238" s="238">
        <v>5.2000000000000002</v>
      </c>
      <c r="I238" s="239"/>
      <c r="J238" s="234"/>
      <c r="K238" s="234"/>
      <c r="L238" s="240"/>
      <c r="M238" s="241"/>
      <c r="N238" s="242"/>
      <c r="O238" s="242"/>
      <c r="P238" s="242"/>
      <c r="Q238" s="242"/>
      <c r="R238" s="242"/>
      <c r="S238" s="242"/>
      <c r="T238" s="24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4" t="s">
        <v>159</v>
      </c>
      <c r="AU238" s="244" t="s">
        <v>86</v>
      </c>
      <c r="AV238" s="13" t="s">
        <v>86</v>
      </c>
      <c r="AW238" s="13" t="s">
        <v>32</v>
      </c>
      <c r="AX238" s="13" t="s">
        <v>76</v>
      </c>
      <c r="AY238" s="244" t="s">
        <v>141</v>
      </c>
    </row>
    <row r="239" s="14" customFormat="1">
      <c r="A239" s="14"/>
      <c r="B239" s="245"/>
      <c r="C239" s="246"/>
      <c r="D239" s="235" t="s">
        <v>159</v>
      </c>
      <c r="E239" s="247" t="s">
        <v>1</v>
      </c>
      <c r="F239" s="248" t="s">
        <v>502</v>
      </c>
      <c r="G239" s="246"/>
      <c r="H239" s="247" t="s">
        <v>1</v>
      </c>
      <c r="I239" s="249"/>
      <c r="J239" s="246"/>
      <c r="K239" s="246"/>
      <c r="L239" s="250"/>
      <c r="M239" s="251"/>
      <c r="N239" s="252"/>
      <c r="O239" s="252"/>
      <c r="P239" s="252"/>
      <c r="Q239" s="252"/>
      <c r="R239" s="252"/>
      <c r="S239" s="252"/>
      <c r="T239" s="253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4" t="s">
        <v>159</v>
      </c>
      <c r="AU239" s="254" t="s">
        <v>86</v>
      </c>
      <c r="AV239" s="14" t="s">
        <v>84</v>
      </c>
      <c r="AW239" s="14" t="s">
        <v>32</v>
      </c>
      <c r="AX239" s="14" t="s">
        <v>76</v>
      </c>
      <c r="AY239" s="254" t="s">
        <v>141</v>
      </c>
    </row>
    <row r="240" s="13" customFormat="1">
      <c r="A240" s="13"/>
      <c r="B240" s="233"/>
      <c r="C240" s="234"/>
      <c r="D240" s="235" t="s">
        <v>159</v>
      </c>
      <c r="E240" s="236" t="s">
        <v>1</v>
      </c>
      <c r="F240" s="237" t="s">
        <v>503</v>
      </c>
      <c r="G240" s="234"/>
      <c r="H240" s="238">
        <v>12.6</v>
      </c>
      <c r="I240" s="239"/>
      <c r="J240" s="234"/>
      <c r="K240" s="234"/>
      <c r="L240" s="240"/>
      <c r="M240" s="241"/>
      <c r="N240" s="242"/>
      <c r="O240" s="242"/>
      <c r="P240" s="242"/>
      <c r="Q240" s="242"/>
      <c r="R240" s="242"/>
      <c r="S240" s="242"/>
      <c r="T240" s="24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4" t="s">
        <v>159</v>
      </c>
      <c r="AU240" s="244" t="s">
        <v>86</v>
      </c>
      <c r="AV240" s="13" t="s">
        <v>86</v>
      </c>
      <c r="AW240" s="13" t="s">
        <v>32</v>
      </c>
      <c r="AX240" s="13" t="s">
        <v>76</v>
      </c>
      <c r="AY240" s="244" t="s">
        <v>141</v>
      </c>
    </row>
    <row r="241" s="15" customFormat="1">
      <c r="A241" s="15"/>
      <c r="B241" s="255"/>
      <c r="C241" s="256"/>
      <c r="D241" s="235" t="s">
        <v>159</v>
      </c>
      <c r="E241" s="257" t="s">
        <v>1</v>
      </c>
      <c r="F241" s="258" t="s">
        <v>192</v>
      </c>
      <c r="G241" s="256"/>
      <c r="H241" s="259">
        <v>17.800000000000001</v>
      </c>
      <c r="I241" s="260"/>
      <c r="J241" s="256"/>
      <c r="K241" s="256"/>
      <c r="L241" s="261"/>
      <c r="M241" s="262"/>
      <c r="N241" s="263"/>
      <c r="O241" s="263"/>
      <c r="P241" s="263"/>
      <c r="Q241" s="263"/>
      <c r="R241" s="263"/>
      <c r="S241" s="263"/>
      <c r="T241" s="264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65" t="s">
        <v>159</v>
      </c>
      <c r="AU241" s="265" t="s">
        <v>86</v>
      </c>
      <c r="AV241" s="15" t="s">
        <v>100</v>
      </c>
      <c r="AW241" s="15" t="s">
        <v>32</v>
      </c>
      <c r="AX241" s="15" t="s">
        <v>84</v>
      </c>
      <c r="AY241" s="265" t="s">
        <v>141</v>
      </c>
    </row>
    <row r="242" s="2" customFormat="1" ht="24.15" customHeight="1">
      <c r="A242" s="39"/>
      <c r="B242" s="40"/>
      <c r="C242" s="266" t="s">
        <v>328</v>
      </c>
      <c r="D242" s="266" t="s">
        <v>225</v>
      </c>
      <c r="E242" s="267" t="s">
        <v>504</v>
      </c>
      <c r="F242" s="268" t="s">
        <v>505</v>
      </c>
      <c r="G242" s="269" t="s">
        <v>146</v>
      </c>
      <c r="H242" s="270">
        <v>21.084</v>
      </c>
      <c r="I242" s="271"/>
      <c r="J242" s="272">
        <f>ROUND(I242*H242,2)</f>
        <v>0</v>
      </c>
      <c r="K242" s="268" t="s">
        <v>147</v>
      </c>
      <c r="L242" s="273"/>
      <c r="M242" s="274" t="s">
        <v>1</v>
      </c>
      <c r="N242" s="275" t="s">
        <v>41</v>
      </c>
      <c r="O242" s="92"/>
      <c r="P242" s="229">
        <f>O242*H242</f>
        <v>0</v>
      </c>
      <c r="Q242" s="229">
        <v>0.00025000000000000001</v>
      </c>
      <c r="R242" s="229">
        <f>Q242*H242</f>
        <v>0.0052709999999999996</v>
      </c>
      <c r="S242" s="229">
        <v>0</v>
      </c>
      <c r="T242" s="230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1" t="s">
        <v>179</v>
      </c>
      <c r="AT242" s="231" t="s">
        <v>225</v>
      </c>
      <c r="AU242" s="231" t="s">
        <v>86</v>
      </c>
      <c r="AY242" s="18" t="s">
        <v>141</v>
      </c>
      <c r="BE242" s="232">
        <f>IF(N242="základní",J242,0)</f>
        <v>0</v>
      </c>
      <c r="BF242" s="232">
        <f>IF(N242="snížená",J242,0)</f>
        <v>0</v>
      </c>
      <c r="BG242" s="232">
        <f>IF(N242="zákl. přenesená",J242,0)</f>
        <v>0</v>
      </c>
      <c r="BH242" s="232">
        <f>IF(N242="sníž. přenesená",J242,0)</f>
        <v>0</v>
      </c>
      <c r="BI242" s="232">
        <f>IF(N242="nulová",J242,0)</f>
        <v>0</v>
      </c>
      <c r="BJ242" s="18" t="s">
        <v>84</v>
      </c>
      <c r="BK242" s="232">
        <f>ROUND(I242*H242,2)</f>
        <v>0</v>
      </c>
      <c r="BL242" s="18" t="s">
        <v>100</v>
      </c>
      <c r="BM242" s="231" t="s">
        <v>506</v>
      </c>
    </row>
    <row r="243" s="13" customFormat="1">
      <c r="A243" s="13"/>
      <c r="B243" s="233"/>
      <c r="C243" s="234"/>
      <c r="D243" s="235" t="s">
        <v>159</v>
      </c>
      <c r="E243" s="234"/>
      <c r="F243" s="237" t="s">
        <v>507</v>
      </c>
      <c r="G243" s="234"/>
      <c r="H243" s="238">
        <v>21.084</v>
      </c>
      <c r="I243" s="239"/>
      <c r="J243" s="234"/>
      <c r="K243" s="234"/>
      <c r="L243" s="240"/>
      <c r="M243" s="241"/>
      <c r="N243" s="242"/>
      <c r="O243" s="242"/>
      <c r="P243" s="242"/>
      <c r="Q243" s="242"/>
      <c r="R243" s="242"/>
      <c r="S243" s="242"/>
      <c r="T243" s="24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4" t="s">
        <v>159</v>
      </c>
      <c r="AU243" s="244" t="s">
        <v>86</v>
      </c>
      <c r="AV243" s="13" t="s">
        <v>86</v>
      </c>
      <c r="AW243" s="13" t="s">
        <v>4</v>
      </c>
      <c r="AX243" s="13" t="s">
        <v>84</v>
      </c>
      <c r="AY243" s="244" t="s">
        <v>141</v>
      </c>
    </row>
    <row r="244" s="2" customFormat="1" ht="24.15" customHeight="1">
      <c r="A244" s="39"/>
      <c r="B244" s="40"/>
      <c r="C244" s="220" t="s">
        <v>334</v>
      </c>
      <c r="D244" s="220" t="s">
        <v>143</v>
      </c>
      <c r="E244" s="221" t="s">
        <v>508</v>
      </c>
      <c r="F244" s="222" t="s">
        <v>509</v>
      </c>
      <c r="G244" s="223" t="s">
        <v>157</v>
      </c>
      <c r="H244" s="224">
        <v>3.98</v>
      </c>
      <c r="I244" s="225"/>
      <c r="J244" s="226">
        <f>ROUND(I244*H244,2)</f>
        <v>0</v>
      </c>
      <c r="K244" s="222" t="s">
        <v>147</v>
      </c>
      <c r="L244" s="45"/>
      <c r="M244" s="227" t="s">
        <v>1</v>
      </c>
      <c r="N244" s="228" t="s">
        <v>41</v>
      </c>
      <c r="O244" s="92"/>
      <c r="P244" s="229">
        <f>O244*H244</f>
        <v>0</v>
      </c>
      <c r="Q244" s="229">
        <v>2.1600000000000001</v>
      </c>
      <c r="R244" s="229">
        <f>Q244*H244</f>
        <v>8.5968</v>
      </c>
      <c r="S244" s="229">
        <v>0</v>
      </c>
      <c r="T244" s="230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1" t="s">
        <v>100</v>
      </c>
      <c r="AT244" s="231" t="s">
        <v>143</v>
      </c>
      <c r="AU244" s="231" t="s">
        <v>86</v>
      </c>
      <c r="AY244" s="18" t="s">
        <v>141</v>
      </c>
      <c r="BE244" s="232">
        <f>IF(N244="základní",J244,0)</f>
        <v>0</v>
      </c>
      <c r="BF244" s="232">
        <f>IF(N244="snížená",J244,0)</f>
        <v>0</v>
      </c>
      <c r="BG244" s="232">
        <f>IF(N244="zákl. přenesená",J244,0)</f>
        <v>0</v>
      </c>
      <c r="BH244" s="232">
        <f>IF(N244="sníž. přenesená",J244,0)</f>
        <v>0</v>
      </c>
      <c r="BI244" s="232">
        <f>IF(N244="nulová",J244,0)</f>
        <v>0</v>
      </c>
      <c r="BJ244" s="18" t="s">
        <v>84</v>
      </c>
      <c r="BK244" s="232">
        <f>ROUND(I244*H244,2)</f>
        <v>0</v>
      </c>
      <c r="BL244" s="18" t="s">
        <v>100</v>
      </c>
      <c r="BM244" s="231" t="s">
        <v>510</v>
      </c>
    </row>
    <row r="245" s="14" customFormat="1">
      <c r="A245" s="14"/>
      <c r="B245" s="245"/>
      <c r="C245" s="246"/>
      <c r="D245" s="235" t="s">
        <v>159</v>
      </c>
      <c r="E245" s="247" t="s">
        <v>1</v>
      </c>
      <c r="F245" s="248" t="s">
        <v>511</v>
      </c>
      <c r="G245" s="246"/>
      <c r="H245" s="247" t="s">
        <v>1</v>
      </c>
      <c r="I245" s="249"/>
      <c r="J245" s="246"/>
      <c r="K245" s="246"/>
      <c r="L245" s="250"/>
      <c r="M245" s="251"/>
      <c r="N245" s="252"/>
      <c r="O245" s="252"/>
      <c r="P245" s="252"/>
      <c r="Q245" s="252"/>
      <c r="R245" s="252"/>
      <c r="S245" s="252"/>
      <c r="T245" s="253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4" t="s">
        <v>159</v>
      </c>
      <c r="AU245" s="254" t="s">
        <v>86</v>
      </c>
      <c r="AV245" s="14" t="s">
        <v>84</v>
      </c>
      <c r="AW245" s="14" t="s">
        <v>32</v>
      </c>
      <c r="AX245" s="14" t="s">
        <v>76</v>
      </c>
      <c r="AY245" s="254" t="s">
        <v>141</v>
      </c>
    </row>
    <row r="246" s="13" customFormat="1">
      <c r="A246" s="13"/>
      <c r="B246" s="233"/>
      <c r="C246" s="234"/>
      <c r="D246" s="235" t="s">
        <v>159</v>
      </c>
      <c r="E246" s="236" t="s">
        <v>1</v>
      </c>
      <c r="F246" s="237" t="s">
        <v>512</v>
      </c>
      <c r="G246" s="234"/>
      <c r="H246" s="238">
        <v>1.5600000000000001</v>
      </c>
      <c r="I246" s="239"/>
      <c r="J246" s="234"/>
      <c r="K246" s="234"/>
      <c r="L246" s="240"/>
      <c r="M246" s="241"/>
      <c r="N246" s="242"/>
      <c r="O246" s="242"/>
      <c r="P246" s="242"/>
      <c r="Q246" s="242"/>
      <c r="R246" s="242"/>
      <c r="S246" s="242"/>
      <c r="T246" s="24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4" t="s">
        <v>159</v>
      </c>
      <c r="AU246" s="244" t="s">
        <v>86</v>
      </c>
      <c r="AV246" s="13" t="s">
        <v>86</v>
      </c>
      <c r="AW246" s="13" t="s">
        <v>32</v>
      </c>
      <c r="AX246" s="13" t="s">
        <v>76</v>
      </c>
      <c r="AY246" s="244" t="s">
        <v>141</v>
      </c>
    </row>
    <row r="247" s="13" customFormat="1">
      <c r="A247" s="13"/>
      <c r="B247" s="233"/>
      <c r="C247" s="234"/>
      <c r="D247" s="235" t="s">
        <v>159</v>
      </c>
      <c r="E247" s="236" t="s">
        <v>1</v>
      </c>
      <c r="F247" s="237" t="s">
        <v>513</v>
      </c>
      <c r="G247" s="234"/>
      <c r="H247" s="238">
        <v>0.92000000000000004</v>
      </c>
      <c r="I247" s="239"/>
      <c r="J247" s="234"/>
      <c r="K247" s="234"/>
      <c r="L247" s="240"/>
      <c r="M247" s="241"/>
      <c r="N247" s="242"/>
      <c r="O247" s="242"/>
      <c r="P247" s="242"/>
      <c r="Q247" s="242"/>
      <c r="R247" s="242"/>
      <c r="S247" s="242"/>
      <c r="T247" s="24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4" t="s">
        <v>159</v>
      </c>
      <c r="AU247" s="244" t="s">
        <v>86</v>
      </c>
      <c r="AV247" s="13" t="s">
        <v>86</v>
      </c>
      <c r="AW247" s="13" t="s">
        <v>32</v>
      </c>
      <c r="AX247" s="13" t="s">
        <v>76</v>
      </c>
      <c r="AY247" s="244" t="s">
        <v>141</v>
      </c>
    </row>
    <row r="248" s="16" customFormat="1">
      <c r="A248" s="16"/>
      <c r="B248" s="281"/>
      <c r="C248" s="282"/>
      <c r="D248" s="235" t="s">
        <v>159</v>
      </c>
      <c r="E248" s="283" t="s">
        <v>1</v>
      </c>
      <c r="F248" s="284" t="s">
        <v>480</v>
      </c>
      <c r="G248" s="282"/>
      <c r="H248" s="285">
        <v>2.48</v>
      </c>
      <c r="I248" s="286"/>
      <c r="J248" s="282"/>
      <c r="K248" s="282"/>
      <c r="L248" s="287"/>
      <c r="M248" s="288"/>
      <c r="N248" s="289"/>
      <c r="O248" s="289"/>
      <c r="P248" s="289"/>
      <c r="Q248" s="289"/>
      <c r="R248" s="289"/>
      <c r="S248" s="289"/>
      <c r="T248" s="290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T248" s="291" t="s">
        <v>159</v>
      </c>
      <c r="AU248" s="291" t="s">
        <v>86</v>
      </c>
      <c r="AV248" s="16" t="s">
        <v>101</v>
      </c>
      <c r="AW248" s="16" t="s">
        <v>32</v>
      </c>
      <c r="AX248" s="16" t="s">
        <v>76</v>
      </c>
      <c r="AY248" s="291" t="s">
        <v>141</v>
      </c>
    </row>
    <row r="249" s="13" customFormat="1">
      <c r="A249" s="13"/>
      <c r="B249" s="233"/>
      <c r="C249" s="234"/>
      <c r="D249" s="235" t="s">
        <v>159</v>
      </c>
      <c r="E249" s="236" t="s">
        <v>1</v>
      </c>
      <c r="F249" s="237" t="s">
        <v>514</v>
      </c>
      <c r="G249" s="234"/>
      <c r="H249" s="238">
        <v>0.90000000000000002</v>
      </c>
      <c r="I249" s="239"/>
      <c r="J249" s="234"/>
      <c r="K249" s="234"/>
      <c r="L249" s="240"/>
      <c r="M249" s="241"/>
      <c r="N249" s="242"/>
      <c r="O249" s="242"/>
      <c r="P249" s="242"/>
      <c r="Q249" s="242"/>
      <c r="R249" s="242"/>
      <c r="S249" s="242"/>
      <c r="T249" s="24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4" t="s">
        <v>159</v>
      </c>
      <c r="AU249" s="244" t="s">
        <v>86</v>
      </c>
      <c r="AV249" s="13" t="s">
        <v>86</v>
      </c>
      <c r="AW249" s="13" t="s">
        <v>32</v>
      </c>
      <c r="AX249" s="13" t="s">
        <v>76</v>
      </c>
      <c r="AY249" s="244" t="s">
        <v>141</v>
      </c>
    </row>
    <row r="250" s="13" customFormat="1">
      <c r="A250" s="13"/>
      <c r="B250" s="233"/>
      <c r="C250" s="234"/>
      <c r="D250" s="235" t="s">
        <v>159</v>
      </c>
      <c r="E250" s="236" t="s">
        <v>1</v>
      </c>
      <c r="F250" s="237" t="s">
        <v>515</v>
      </c>
      <c r="G250" s="234"/>
      <c r="H250" s="238">
        <v>0.59999999999999998</v>
      </c>
      <c r="I250" s="239"/>
      <c r="J250" s="234"/>
      <c r="K250" s="234"/>
      <c r="L250" s="240"/>
      <c r="M250" s="241"/>
      <c r="N250" s="242"/>
      <c r="O250" s="242"/>
      <c r="P250" s="242"/>
      <c r="Q250" s="242"/>
      <c r="R250" s="242"/>
      <c r="S250" s="242"/>
      <c r="T250" s="24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4" t="s">
        <v>159</v>
      </c>
      <c r="AU250" s="244" t="s">
        <v>86</v>
      </c>
      <c r="AV250" s="13" t="s">
        <v>86</v>
      </c>
      <c r="AW250" s="13" t="s">
        <v>32</v>
      </c>
      <c r="AX250" s="13" t="s">
        <v>76</v>
      </c>
      <c r="AY250" s="244" t="s">
        <v>141</v>
      </c>
    </row>
    <row r="251" s="16" customFormat="1">
      <c r="A251" s="16"/>
      <c r="B251" s="281"/>
      <c r="C251" s="282"/>
      <c r="D251" s="235" t="s">
        <v>159</v>
      </c>
      <c r="E251" s="283" t="s">
        <v>1</v>
      </c>
      <c r="F251" s="284" t="s">
        <v>480</v>
      </c>
      <c r="G251" s="282"/>
      <c r="H251" s="285">
        <v>1.5</v>
      </c>
      <c r="I251" s="286"/>
      <c r="J251" s="282"/>
      <c r="K251" s="282"/>
      <c r="L251" s="287"/>
      <c r="M251" s="288"/>
      <c r="N251" s="289"/>
      <c r="O251" s="289"/>
      <c r="P251" s="289"/>
      <c r="Q251" s="289"/>
      <c r="R251" s="289"/>
      <c r="S251" s="289"/>
      <c r="T251" s="290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T251" s="291" t="s">
        <v>159</v>
      </c>
      <c r="AU251" s="291" t="s">
        <v>86</v>
      </c>
      <c r="AV251" s="16" t="s">
        <v>101</v>
      </c>
      <c r="AW251" s="16" t="s">
        <v>32</v>
      </c>
      <c r="AX251" s="16" t="s">
        <v>76</v>
      </c>
      <c r="AY251" s="291" t="s">
        <v>141</v>
      </c>
    </row>
    <row r="252" s="15" customFormat="1">
      <c r="A252" s="15"/>
      <c r="B252" s="255"/>
      <c r="C252" s="256"/>
      <c r="D252" s="235" t="s">
        <v>159</v>
      </c>
      <c r="E252" s="257" t="s">
        <v>1</v>
      </c>
      <c r="F252" s="258" t="s">
        <v>192</v>
      </c>
      <c r="G252" s="256"/>
      <c r="H252" s="259">
        <v>3.98</v>
      </c>
      <c r="I252" s="260"/>
      <c r="J252" s="256"/>
      <c r="K252" s="256"/>
      <c r="L252" s="261"/>
      <c r="M252" s="262"/>
      <c r="N252" s="263"/>
      <c r="O252" s="263"/>
      <c r="P252" s="263"/>
      <c r="Q252" s="263"/>
      <c r="R252" s="263"/>
      <c r="S252" s="263"/>
      <c r="T252" s="264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65" t="s">
        <v>159</v>
      </c>
      <c r="AU252" s="265" t="s">
        <v>86</v>
      </c>
      <c r="AV252" s="15" t="s">
        <v>100</v>
      </c>
      <c r="AW252" s="15" t="s">
        <v>32</v>
      </c>
      <c r="AX252" s="15" t="s">
        <v>84</v>
      </c>
      <c r="AY252" s="265" t="s">
        <v>141</v>
      </c>
    </row>
    <row r="253" s="12" customFormat="1" ht="22.8" customHeight="1">
      <c r="A253" s="12"/>
      <c r="B253" s="204"/>
      <c r="C253" s="205"/>
      <c r="D253" s="206" t="s">
        <v>75</v>
      </c>
      <c r="E253" s="218" t="s">
        <v>101</v>
      </c>
      <c r="F253" s="218" t="s">
        <v>230</v>
      </c>
      <c r="G253" s="205"/>
      <c r="H253" s="205"/>
      <c r="I253" s="208"/>
      <c r="J253" s="219">
        <f>BK253</f>
        <v>0</v>
      </c>
      <c r="K253" s="205"/>
      <c r="L253" s="210"/>
      <c r="M253" s="211"/>
      <c r="N253" s="212"/>
      <c r="O253" s="212"/>
      <c r="P253" s="213">
        <f>SUM(P254:P290)</f>
        <v>0</v>
      </c>
      <c r="Q253" s="212"/>
      <c r="R253" s="213">
        <f>SUM(R254:R290)</f>
        <v>83.265561519999991</v>
      </c>
      <c r="S253" s="212"/>
      <c r="T253" s="214">
        <f>SUM(T254:T290)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15" t="s">
        <v>84</v>
      </c>
      <c r="AT253" s="216" t="s">
        <v>75</v>
      </c>
      <c r="AU253" s="216" t="s">
        <v>84</v>
      </c>
      <c r="AY253" s="215" t="s">
        <v>141</v>
      </c>
      <c r="BK253" s="217">
        <f>SUM(BK254:BK290)</f>
        <v>0</v>
      </c>
    </row>
    <row r="254" s="2" customFormat="1" ht="24.15" customHeight="1">
      <c r="A254" s="39"/>
      <c r="B254" s="40"/>
      <c r="C254" s="220" t="s">
        <v>340</v>
      </c>
      <c r="D254" s="220" t="s">
        <v>143</v>
      </c>
      <c r="E254" s="221" t="s">
        <v>516</v>
      </c>
      <c r="F254" s="222" t="s">
        <v>517</v>
      </c>
      <c r="G254" s="223" t="s">
        <v>157</v>
      </c>
      <c r="H254" s="224">
        <v>8.0079999999999991</v>
      </c>
      <c r="I254" s="225"/>
      <c r="J254" s="226">
        <f>ROUND(I254*H254,2)</f>
        <v>0</v>
      </c>
      <c r="K254" s="222" t="s">
        <v>147</v>
      </c>
      <c r="L254" s="45"/>
      <c r="M254" s="227" t="s">
        <v>1</v>
      </c>
      <c r="N254" s="228" t="s">
        <v>41</v>
      </c>
      <c r="O254" s="92"/>
      <c r="P254" s="229">
        <f>O254*H254</f>
        <v>0</v>
      </c>
      <c r="Q254" s="229">
        <v>2.0874999999999999</v>
      </c>
      <c r="R254" s="229">
        <f>Q254*H254</f>
        <v>16.716699999999996</v>
      </c>
      <c r="S254" s="229">
        <v>0</v>
      </c>
      <c r="T254" s="230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1" t="s">
        <v>100</v>
      </c>
      <c r="AT254" s="231" t="s">
        <v>143</v>
      </c>
      <c r="AU254" s="231" t="s">
        <v>86</v>
      </c>
      <c r="AY254" s="18" t="s">
        <v>141</v>
      </c>
      <c r="BE254" s="232">
        <f>IF(N254="základní",J254,0)</f>
        <v>0</v>
      </c>
      <c r="BF254" s="232">
        <f>IF(N254="snížená",J254,0)</f>
        <v>0</v>
      </c>
      <c r="BG254" s="232">
        <f>IF(N254="zákl. přenesená",J254,0)</f>
        <v>0</v>
      </c>
      <c r="BH254" s="232">
        <f>IF(N254="sníž. přenesená",J254,0)</f>
        <v>0</v>
      </c>
      <c r="BI254" s="232">
        <f>IF(N254="nulová",J254,0)</f>
        <v>0</v>
      </c>
      <c r="BJ254" s="18" t="s">
        <v>84</v>
      </c>
      <c r="BK254" s="232">
        <f>ROUND(I254*H254,2)</f>
        <v>0</v>
      </c>
      <c r="BL254" s="18" t="s">
        <v>100</v>
      </c>
      <c r="BM254" s="231" t="s">
        <v>518</v>
      </c>
    </row>
    <row r="255" s="13" customFormat="1">
      <c r="A255" s="13"/>
      <c r="B255" s="233"/>
      <c r="C255" s="234"/>
      <c r="D255" s="235" t="s">
        <v>159</v>
      </c>
      <c r="E255" s="236" t="s">
        <v>1</v>
      </c>
      <c r="F255" s="237" t="s">
        <v>519</v>
      </c>
      <c r="G255" s="234"/>
      <c r="H255" s="238">
        <v>8.0079999999999991</v>
      </c>
      <c r="I255" s="239"/>
      <c r="J255" s="234"/>
      <c r="K255" s="234"/>
      <c r="L255" s="240"/>
      <c r="M255" s="241"/>
      <c r="N255" s="242"/>
      <c r="O255" s="242"/>
      <c r="P255" s="242"/>
      <c r="Q255" s="242"/>
      <c r="R255" s="242"/>
      <c r="S255" s="242"/>
      <c r="T255" s="24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4" t="s">
        <v>159</v>
      </c>
      <c r="AU255" s="244" t="s">
        <v>86</v>
      </c>
      <c r="AV255" s="13" t="s">
        <v>86</v>
      </c>
      <c r="AW255" s="13" t="s">
        <v>32</v>
      </c>
      <c r="AX255" s="13" t="s">
        <v>84</v>
      </c>
      <c r="AY255" s="244" t="s">
        <v>141</v>
      </c>
    </row>
    <row r="256" s="2" customFormat="1" ht="16.5" customHeight="1">
      <c r="A256" s="39"/>
      <c r="B256" s="40"/>
      <c r="C256" s="220" t="s">
        <v>345</v>
      </c>
      <c r="D256" s="220" t="s">
        <v>143</v>
      </c>
      <c r="E256" s="221" t="s">
        <v>520</v>
      </c>
      <c r="F256" s="222" t="s">
        <v>521</v>
      </c>
      <c r="G256" s="223" t="s">
        <v>157</v>
      </c>
      <c r="H256" s="224">
        <v>19.219999999999999</v>
      </c>
      <c r="I256" s="225"/>
      <c r="J256" s="226">
        <f>ROUND(I256*H256,2)</f>
        <v>0</v>
      </c>
      <c r="K256" s="222" t="s">
        <v>147</v>
      </c>
      <c r="L256" s="45"/>
      <c r="M256" s="227" t="s">
        <v>1</v>
      </c>
      <c r="N256" s="228" t="s">
        <v>41</v>
      </c>
      <c r="O256" s="92"/>
      <c r="P256" s="229">
        <f>O256*H256</f>
        <v>0</v>
      </c>
      <c r="Q256" s="229">
        <v>2.5020899999999999</v>
      </c>
      <c r="R256" s="229">
        <f>Q256*H256</f>
        <v>48.090169799999998</v>
      </c>
      <c r="S256" s="229">
        <v>0</v>
      </c>
      <c r="T256" s="230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1" t="s">
        <v>100</v>
      </c>
      <c r="AT256" s="231" t="s">
        <v>143</v>
      </c>
      <c r="AU256" s="231" t="s">
        <v>86</v>
      </c>
      <c r="AY256" s="18" t="s">
        <v>141</v>
      </c>
      <c r="BE256" s="232">
        <f>IF(N256="základní",J256,0)</f>
        <v>0</v>
      </c>
      <c r="BF256" s="232">
        <f>IF(N256="snížená",J256,0)</f>
        <v>0</v>
      </c>
      <c r="BG256" s="232">
        <f>IF(N256="zákl. přenesená",J256,0)</f>
        <v>0</v>
      </c>
      <c r="BH256" s="232">
        <f>IF(N256="sníž. přenesená",J256,0)</f>
        <v>0</v>
      </c>
      <c r="BI256" s="232">
        <f>IF(N256="nulová",J256,0)</f>
        <v>0</v>
      </c>
      <c r="BJ256" s="18" t="s">
        <v>84</v>
      </c>
      <c r="BK256" s="232">
        <f>ROUND(I256*H256,2)</f>
        <v>0</v>
      </c>
      <c r="BL256" s="18" t="s">
        <v>100</v>
      </c>
      <c r="BM256" s="231" t="s">
        <v>522</v>
      </c>
    </row>
    <row r="257" s="13" customFormat="1">
      <c r="A257" s="13"/>
      <c r="B257" s="233"/>
      <c r="C257" s="234"/>
      <c r="D257" s="235" t="s">
        <v>159</v>
      </c>
      <c r="E257" s="236" t="s">
        <v>1</v>
      </c>
      <c r="F257" s="237" t="s">
        <v>523</v>
      </c>
      <c r="G257" s="234"/>
      <c r="H257" s="238">
        <v>9.6099999999999994</v>
      </c>
      <c r="I257" s="239"/>
      <c r="J257" s="234"/>
      <c r="K257" s="234"/>
      <c r="L257" s="240"/>
      <c r="M257" s="241"/>
      <c r="N257" s="242"/>
      <c r="O257" s="242"/>
      <c r="P257" s="242"/>
      <c r="Q257" s="242"/>
      <c r="R257" s="242"/>
      <c r="S257" s="242"/>
      <c r="T257" s="24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4" t="s">
        <v>159</v>
      </c>
      <c r="AU257" s="244" t="s">
        <v>86</v>
      </c>
      <c r="AV257" s="13" t="s">
        <v>86</v>
      </c>
      <c r="AW257" s="13" t="s">
        <v>32</v>
      </c>
      <c r="AX257" s="13" t="s">
        <v>76</v>
      </c>
      <c r="AY257" s="244" t="s">
        <v>141</v>
      </c>
    </row>
    <row r="258" s="13" customFormat="1">
      <c r="A258" s="13"/>
      <c r="B258" s="233"/>
      <c r="C258" s="234"/>
      <c r="D258" s="235" t="s">
        <v>159</v>
      </c>
      <c r="E258" s="236" t="s">
        <v>1</v>
      </c>
      <c r="F258" s="237" t="s">
        <v>524</v>
      </c>
      <c r="G258" s="234"/>
      <c r="H258" s="238">
        <v>9.6099999999999994</v>
      </c>
      <c r="I258" s="239"/>
      <c r="J258" s="234"/>
      <c r="K258" s="234"/>
      <c r="L258" s="240"/>
      <c r="M258" s="241"/>
      <c r="N258" s="242"/>
      <c r="O258" s="242"/>
      <c r="P258" s="242"/>
      <c r="Q258" s="242"/>
      <c r="R258" s="242"/>
      <c r="S258" s="242"/>
      <c r="T258" s="24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4" t="s">
        <v>159</v>
      </c>
      <c r="AU258" s="244" t="s">
        <v>86</v>
      </c>
      <c r="AV258" s="13" t="s">
        <v>86</v>
      </c>
      <c r="AW258" s="13" t="s">
        <v>32</v>
      </c>
      <c r="AX258" s="13" t="s">
        <v>76</v>
      </c>
      <c r="AY258" s="244" t="s">
        <v>141</v>
      </c>
    </row>
    <row r="259" s="15" customFormat="1">
      <c r="A259" s="15"/>
      <c r="B259" s="255"/>
      <c r="C259" s="256"/>
      <c r="D259" s="235" t="s">
        <v>159</v>
      </c>
      <c r="E259" s="257" t="s">
        <v>1</v>
      </c>
      <c r="F259" s="258" t="s">
        <v>192</v>
      </c>
      <c r="G259" s="256"/>
      <c r="H259" s="259">
        <v>19.219999999999999</v>
      </c>
      <c r="I259" s="260"/>
      <c r="J259" s="256"/>
      <c r="K259" s="256"/>
      <c r="L259" s="261"/>
      <c r="M259" s="262"/>
      <c r="N259" s="263"/>
      <c r="O259" s="263"/>
      <c r="P259" s="263"/>
      <c r="Q259" s="263"/>
      <c r="R259" s="263"/>
      <c r="S259" s="263"/>
      <c r="T259" s="264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65" t="s">
        <v>159</v>
      </c>
      <c r="AU259" s="265" t="s">
        <v>86</v>
      </c>
      <c r="AV259" s="15" t="s">
        <v>100</v>
      </c>
      <c r="AW259" s="15" t="s">
        <v>32</v>
      </c>
      <c r="AX259" s="15" t="s">
        <v>84</v>
      </c>
      <c r="AY259" s="265" t="s">
        <v>141</v>
      </c>
    </row>
    <row r="260" s="2" customFormat="1" ht="24.15" customHeight="1">
      <c r="A260" s="39"/>
      <c r="B260" s="40"/>
      <c r="C260" s="220" t="s">
        <v>525</v>
      </c>
      <c r="D260" s="220" t="s">
        <v>143</v>
      </c>
      <c r="E260" s="221" t="s">
        <v>526</v>
      </c>
      <c r="F260" s="222" t="s">
        <v>527</v>
      </c>
      <c r="G260" s="223" t="s">
        <v>157</v>
      </c>
      <c r="H260" s="224">
        <v>19.219999999999999</v>
      </c>
      <c r="I260" s="225"/>
      <c r="J260" s="226">
        <f>ROUND(I260*H260,2)</f>
        <v>0</v>
      </c>
      <c r="K260" s="222" t="s">
        <v>147</v>
      </c>
      <c r="L260" s="45"/>
      <c r="M260" s="227" t="s">
        <v>1</v>
      </c>
      <c r="N260" s="228" t="s">
        <v>41</v>
      </c>
      <c r="O260" s="92"/>
      <c r="P260" s="229">
        <f>O260*H260</f>
        <v>0</v>
      </c>
      <c r="Q260" s="229">
        <v>0.048579999999999998</v>
      </c>
      <c r="R260" s="229">
        <f>Q260*H260</f>
        <v>0.93370759999999986</v>
      </c>
      <c r="S260" s="229">
        <v>0</v>
      </c>
      <c r="T260" s="230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1" t="s">
        <v>100</v>
      </c>
      <c r="AT260" s="231" t="s">
        <v>143</v>
      </c>
      <c r="AU260" s="231" t="s">
        <v>86</v>
      </c>
      <c r="AY260" s="18" t="s">
        <v>141</v>
      </c>
      <c r="BE260" s="232">
        <f>IF(N260="základní",J260,0)</f>
        <v>0</v>
      </c>
      <c r="BF260" s="232">
        <f>IF(N260="snížená",J260,0)</f>
        <v>0</v>
      </c>
      <c r="BG260" s="232">
        <f>IF(N260="zákl. přenesená",J260,0)</f>
        <v>0</v>
      </c>
      <c r="BH260" s="232">
        <f>IF(N260="sníž. přenesená",J260,0)</f>
        <v>0</v>
      </c>
      <c r="BI260" s="232">
        <f>IF(N260="nulová",J260,0)</f>
        <v>0</v>
      </c>
      <c r="BJ260" s="18" t="s">
        <v>84</v>
      </c>
      <c r="BK260" s="232">
        <f>ROUND(I260*H260,2)</f>
        <v>0</v>
      </c>
      <c r="BL260" s="18" t="s">
        <v>100</v>
      </c>
      <c r="BM260" s="231" t="s">
        <v>528</v>
      </c>
    </row>
    <row r="261" s="2" customFormat="1" ht="16.5" customHeight="1">
      <c r="A261" s="39"/>
      <c r="B261" s="40"/>
      <c r="C261" s="220" t="s">
        <v>529</v>
      </c>
      <c r="D261" s="220" t="s">
        <v>143</v>
      </c>
      <c r="E261" s="221" t="s">
        <v>530</v>
      </c>
      <c r="F261" s="222" t="s">
        <v>531</v>
      </c>
      <c r="G261" s="223" t="s">
        <v>157</v>
      </c>
      <c r="H261" s="224">
        <v>6.2999999999999998</v>
      </c>
      <c r="I261" s="225"/>
      <c r="J261" s="226">
        <f>ROUND(I261*H261,2)</f>
        <v>0</v>
      </c>
      <c r="K261" s="222" t="s">
        <v>147</v>
      </c>
      <c r="L261" s="45"/>
      <c r="M261" s="227" t="s">
        <v>1</v>
      </c>
      <c r="N261" s="228" t="s">
        <v>41</v>
      </c>
      <c r="O261" s="92"/>
      <c r="P261" s="229">
        <f>O261*H261</f>
        <v>0</v>
      </c>
      <c r="Q261" s="229">
        <v>2.5020899999999999</v>
      </c>
      <c r="R261" s="229">
        <f>Q261*H261</f>
        <v>15.763166999999999</v>
      </c>
      <c r="S261" s="229">
        <v>0</v>
      </c>
      <c r="T261" s="230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1" t="s">
        <v>100</v>
      </c>
      <c r="AT261" s="231" t="s">
        <v>143</v>
      </c>
      <c r="AU261" s="231" t="s">
        <v>86</v>
      </c>
      <c r="AY261" s="18" t="s">
        <v>141</v>
      </c>
      <c r="BE261" s="232">
        <f>IF(N261="základní",J261,0)</f>
        <v>0</v>
      </c>
      <c r="BF261" s="232">
        <f>IF(N261="snížená",J261,0)</f>
        <v>0</v>
      </c>
      <c r="BG261" s="232">
        <f>IF(N261="zákl. přenesená",J261,0)</f>
        <v>0</v>
      </c>
      <c r="BH261" s="232">
        <f>IF(N261="sníž. přenesená",J261,0)</f>
        <v>0</v>
      </c>
      <c r="BI261" s="232">
        <f>IF(N261="nulová",J261,0)</f>
        <v>0</v>
      </c>
      <c r="BJ261" s="18" t="s">
        <v>84</v>
      </c>
      <c r="BK261" s="232">
        <f>ROUND(I261*H261,2)</f>
        <v>0</v>
      </c>
      <c r="BL261" s="18" t="s">
        <v>100</v>
      </c>
      <c r="BM261" s="231" t="s">
        <v>532</v>
      </c>
    </row>
    <row r="262" s="13" customFormat="1">
      <c r="A262" s="13"/>
      <c r="B262" s="233"/>
      <c r="C262" s="234"/>
      <c r="D262" s="235" t="s">
        <v>159</v>
      </c>
      <c r="E262" s="236" t="s">
        <v>1</v>
      </c>
      <c r="F262" s="237" t="s">
        <v>533</v>
      </c>
      <c r="G262" s="234"/>
      <c r="H262" s="238">
        <v>1.6000000000000001</v>
      </c>
      <c r="I262" s="239"/>
      <c r="J262" s="234"/>
      <c r="K262" s="234"/>
      <c r="L262" s="240"/>
      <c r="M262" s="241"/>
      <c r="N262" s="242"/>
      <c r="O262" s="242"/>
      <c r="P262" s="242"/>
      <c r="Q262" s="242"/>
      <c r="R262" s="242"/>
      <c r="S262" s="242"/>
      <c r="T262" s="24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4" t="s">
        <v>159</v>
      </c>
      <c r="AU262" s="244" t="s">
        <v>86</v>
      </c>
      <c r="AV262" s="13" t="s">
        <v>86</v>
      </c>
      <c r="AW262" s="13" t="s">
        <v>32</v>
      </c>
      <c r="AX262" s="13" t="s">
        <v>76</v>
      </c>
      <c r="AY262" s="244" t="s">
        <v>141</v>
      </c>
    </row>
    <row r="263" s="13" customFormat="1">
      <c r="A263" s="13"/>
      <c r="B263" s="233"/>
      <c r="C263" s="234"/>
      <c r="D263" s="235" t="s">
        <v>159</v>
      </c>
      <c r="E263" s="236" t="s">
        <v>1</v>
      </c>
      <c r="F263" s="237" t="s">
        <v>534</v>
      </c>
      <c r="G263" s="234"/>
      <c r="H263" s="238">
        <v>1.8999999999999999</v>
      </c>
      <c r="I263" s="239"/>
      <c r="J263" s="234"/>
      <c r="K263" s="234"/>
      <c r="L263" s="240"/>
      <c r="M263" s="241"/>
      <c r="N263" s="242"/>
      <c r="O263" s="242"/>
      <c r="P263" s="242"/>
      <c r="Q263" s="242"/>
      <c r="R263" s="242"/>
      <c r="S263" s="242"/>
      <c r="T263" s="24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4" t="s">
        <v>159</v>
      </c>
      <c r="AU263" s="244" t="s">
        <v>86</v>
      </c>
      <c r="AV263" s="13" t="s">
        <v>86</v>
      </c>
      <c r="AW263" s="13" t="s">
        <v>32</v>
      </c>
      <c r="AX263" s="13" t="s">
        <v>76</v>
      </c>
      <c r="AY263" s="244" t="s">
        <v>141</v>
      </c>
    </row>
    <row r="264" s="13" customFormat="1">
      <c r="A264" s="13"/>
      <c r="B264" s="233"/>
      <c r="C264" s="234"/>
      <c r="D264" s="235" t="s">
        <v>159</v>
      </c>
      <c r="E264" s="236" t="s">
        <v>1</v>
      </c>
      <c r="F264" s="237" t="s">
        <v>535</v>
      </c>
      <c r="G264" s="234"/>
      <c r="H264" s="238">
        <v>1.3</v>
      </c>
      <c r="I264" s="239"/>
      <c r="J264" s="234"/>
      <c r="K264" s="234"/>
      <c r="L264" s="240"/>
      <c r="M264" s="241"/>
      <c r="N264" s="242"/>
      <c r="O264" s="242"/>
      <c r="P264" s="242"/>
      <c r="Q264" s="242"/>
      <c r="R264" s="242"/>
      <c r="S264" s="242"/>
      <c r="T264" s="24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4" t="s">
        <v>159</v>
      </c>
      <c r="AU264" s="244" t="s">
        <v>86</v>
      </c>
      <c r="AV264" s="13" t="s">
        <v>86</v>
      </c>
      <c r="AW264" s="13" t="s">
        <v>32</v>
      </c>
      <c r="AX264" s="13" t="s">
        <v>76</v>
      </c>
      <c r="AY264" s="244" t="s">
        <v>141</v>
      </c>
    </row>
    <row r="265" s="13" customFormat="1">
      <c r="A265" s="13"/>
      <c r="B265" s="233"/>
      <c r="C265" s="234"/>
      <c r="D265" s="235" t="s">
        <v>159</v>
      </c>
      <c r="E265" s="236" t="s">
        <v>1</v>
      </c>
      <c r="F265" s="237" t="s">
        <v>536</v>
      </c>
      <c r="G265" s="234"/>
      <c r="H265" s="238">
        <v>1.5</v>
      </c>
      <c r="I265" s="239"/>
      <c r="J265" s="234"/>
      <c r="K265" s="234"/>
      <c r="L265" s="240"/>
      <c r="M265" s="241"/>
      <c r="N265" s="242"/>
      <c r="O265" s="242"/>
      <c r="P265" s="242"/>
      <c r="Q265" s="242"/>
      <c r="R265" s="242"/>
      <c r="S265" s="242"/>
      <c r="T265" s="24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4" t="s">
        <v>159</v>
      </c>
      <c r="AU265" s="244" t="s">
        <v>86</v>
      </c>
      <c r="AV265" s="13" t="s">
        <v>86</v>
      </c>
      <c r="AW265" s="13" t="s">
        <v>32</v>
      </c>
      <c r="AX265" s="13" t="s">
        <v>76</v>
      </c>
      <c r="AY265" s="244" t="s">
        <v>141</v>
      </c>
    </row>
    <row r="266" s="15" customFormat="1">
      <c r="A266" s="15"/>
      <c r="B266" s="255"/>
      <c r="C266" s="256"/>
      <c r="D266" s="235" t="s">
        <v>159</v>
      </c>
      <c r="E266" s="257" t="s">
        <v>1</v>
      </c>
      <c r="F266" s="258" t="s">
        <v>192</v>
      </c>
      <c r="G266" s="256"/>
      <c r="H266" s="259">
        <v>6.2999999999999998</v>
      </c>
      <c r="I266" s="260"/>
      <c r="J266" s="256"/>
      <c r="K266" s="256"/>
      <c r="L266" s="261"/>
      <c r="M266" s="262"/>
      <c r="N266" s="263"/>
      <c r="O266" s="263"/>
      <c r="P266" s="263"/>
      <c r="Q266" s="263"/>
      <c r="R266" s="263"/>
      <c r="S266" s="263"/>
      <c r="T266" s="264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65" t="s">
        <v>159</v>
      </c>
      <c r="AU266" s="265" t="s">
        <v>86</v>
      </c>
      <c r="AV266" s="15" t="s">
        <v>100</v>
      </c>
      <c r="AW266" s="15" t="s">
        <v>32</v>
      </c>
      <c r="AX266" s="15" t="s">
        <v>84</v>
      </c>
      <c r="AY266" s="265" t="s">
        <v>141</v>
      </c>
    </row>
    <row r="267" s="2" customFormat="1" ht="24.15" customHeight="1">
      <c r="A267" s="39"/>
      <c r="B267" s="40"/>
      <c r="C267" s="220" t="s">
        <v>537</v>
      </c>
      <c r="D267" s="220" t="s">
        <v>143</v>
      </c>
      <c r="E267" s="221" t="s">
        <v>538</v>
      </c>
      <c r="F267" s="222" t="s">
        <v>539</v>
      </c>
      <c r="G267" s="223" t="s">
        <v>157</v>
      </c>
      <c r="H267" s="224">
        <v>6.2999999999999998</v>
      </c>
      <c r="I267" s="225"/>
      <c r="J267" s="226">
        <f>ROUND(I267*H267,2)</f>
        <v>0</v>
      </c>
      <c r="K267" s="222" t="s">
        <v>147</v>
      </c>
      <c r="L267" s="45"/>
      <c r="M267" s="227" t="s">
        <v>1</v>
      </c>
      <c r="N267" s="228" t="s">
        <v>41</v>
      </c>
      <c r="O267" s="92"/>
      <c r="P267" s="229">
        <f>O267*H267</f>
        <v>0</v>
      </c>
      <c r="Q267" s="229">
        <v>0.048579999999999998</v>
      </c>
      <c r="R267" s="229">
        <f>Q267*H267</f>
        <v>0.30605399999999999</v>
      </c>
      <c r="S267" s="229">
        <v>0</v>
      </c>
      <c r="T267" s="230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1" t="s">
        <v>100</v>
      </c>
      <c r="AT267" s="231" t="s">
        <v>143</v>
      </c>
      <c r="AU267" s="231" t="s">
        <v>86</v>
      </c>
      <c r="AY267" s="18" t="s">
        <v>141</v>
      </c>
      <c r="BE267" s="232">
        <f>IF(N267="základní",J267,0)</f>
        <v>0</v>
      </c>
      <c r="BF267" s="232">
        <f>IF(N267="snížená",J267,0)</f>
        <v>0</v>
      </c>
      <c r="BG267" s="232">
        <f>IF(N267="zákl. přenesená",J267,0)</f>
        <v>0</v>
      </c>
      <c r="BH267" s="232">
        <f>IF(N267="sníž. přenesená",J267,0)</f>
        <v>0</v>
      </c>
      <c r="BI267" s="232">
        <f>IF(N267="nulová",J267,0)</f>
        <v>0</v>
      </c>
      <c r="BJ267" s="18" t="s">
        <v>84</v>
      </c>
      <c r="BK267" s="232">
        <f>ROUND(I267*H267,2)</f>
        <v>0</v>
      </c>
      <c r="BL267" s="18" t="s">
        <v>100</v>
      </c>
      <c r="BM267" s="231" t="s">
        <v>540</v>
      </c>
    </row>
    <row r="268" s="2" customFormat="1" ht="24.15" customHeight="1">
      <c r="A268" s="39"/>
      <c r="B268" s="40"/>
      <c r="C268" s="220" t="s">
        <v>541</v>
      </c>
      <c r="D268" s="220" t="s">
        <v>143</v>
      </c>
      <c r="E268" s="221" t="s">
        <v>542</v>
      </c>
      <c r="F268" s="222" t="s">
        <v>543</v>
      </c>
      <c r="G268" s="223" t="s">
        <v>146</v>
      </c>
      <c r="H268" s="224">
        <v>51.064</v>
      </c>
      <c r="I268" s="225"/>
      <c r="J268" s="226">
        <f>ROUND(I268*H268,2)</f>
        <v>0</v>
      </c>
      <c r="K268" s="222" t="s">
        <v>147</v>
      </c>
      <c r="L268" s="45"/>
      <c r="M268" s="227" t="s">
        <v>1</v>
      </c>
      <c r="N268" s="228" t="s">
        <v>41</v>
      </c>
      <c r="O268" s="92"/>
      <c r="P268" s="229">
        <f>O268*H268</f>
        <v>0</v>
      </c>
      <c r="Q268" s="229">
        <v>0.00166</v>
      </c>
      <c r="R268" s="229">
        <f>Q268*H268</f>
        <v>0.084766240000000007</v>
      </c>
      <c r="S268" s="229">
        <v>0</v>
      </c>
      <c r="T268" s="230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1" t="s">
        <v>100</v>
      </c>
      <c r="AT268" s="231" t="s">
        <v>143</v>
      </c>
      <c r="AU268" s="231" t="s">
        <v>86</v>
      </c>
      <c r="AY268" s="18" t="s">
        <v>141</v>
      </c>
      <c r="BE268" s="232">
        <f>IF(N268="základní",J268,0)</f>
        <v>0</v>
      </c>
      <c r="BF268" s="232">
        <f>IF(N268="snížená",J268,0)</f>
        <v>0</v>
      </c>
      <c r="BG268" s="232">
        <f>IF(N268="zákl. přenesená",J268,0)</f>
        <v>0</v>
      </c>
      <c r="BH268" s="232">
        <f>IF(N268="sníž. přenesená",J268,0)</f>
        <v>0</v>
      </c>
      <c r="BI268" s="232">
        <f>IF(N268="nulová",J268,0)</f>
        <v>0</v>
      </c>
      <c r="BJ268" s="18" t="s">
        <v>84</v>
      </c>
      <c r="BK268" s="232">
        <f>ROUND(I268*H268,2)</f>
        <v>0</v>
      </c>
      <c r="BL268" s="18" t="s">
        <v>100</v>
      </c>
      <c r="BM268" s="231" t="s">
        <v>544</v>
      </c>
    </row>
    <row r="269" s="13" customFormat="1">
      <c r="A269" s="13"/>
      <c r="B269" s="233"/>
      <c r="C269" s="234"/>
      <c r="D269" s="235" t="s">
        <v>159</v>
      </c>
      <c r="E269" s="236" t="s">
        <v>1</v>
      </c>
      <c r="F269" s="237" t="s">
        <v>545</v>
      </c>
      <c r="G269" s="234"/>
      <c r="H269" s="238">
        <v>25.5</v>
      </c>
      <c r="I269" s="239"/>
      <c r="J269" s="234"/>
      <c r="K269" s="234"/>
      <c r="L269" s="240"/>
      <c r="M269" s="241"/>
      <c r="N269" s="242"/>
      <c r="O269" s="242"/>
      <c r="P269" s="242"/>
      <c r="Q269" s="242"/>
      <c r="R269" s="242"/>
      <c r="S269" s="242"/>
      <c r="T269" s="24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4" t="s">
        <v>159</v>
      </c>
      <c r="AU269" s="244" t="s">
        <v>86</v>
      </c>
      <c r="AV269" s="13" t="s">
        <v>86</v>
      </c>
      <c r="AW269" s="13" t="s">
        <v>32</v>
      </c>
      <c r="AX269" s="13" t="s">
        <v>76</v>
      </c>
      <c r="AY269" s="244" t="s">
        <v>141</v>
      </c>
    </row>
    <row r="270" s="13" customFormat="1">
      <c r="A270" s="13"/>
      <c r="B270" s="233"/>
      <c r="C270" s="234"/>
      <c r="D270" s="235" t="s">
        <v>159</v>
      </c>
      <c r="E270" s="236" t="s">
        <v>1</v>
      </c>
      <c r="F270" s="237" t="s">
        <v>546</v>
      </c>
      <c r="G270" s="234"/>
      <c r="H270" s="238">
        <v>25.564</v>
      </c>
      <c r="I270" s="239"/>
      <c r="J270" s="234"/>
      <c r="K270" s="234"/>
      <c r="L270" s="240"/>
      <c r="M270" s="241"/>
      <c r="N270" s="242"/>
      <c r="O270" s="242"/>
      <c r="P270" s="242"/>
      <c r="Q270" s="242"/>
      <c r="R270" s="242"/>
      <c r="S270" s="242"/>
      <c r="T270" s="24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4" t="s">
        <v>159</v>
      </c>
      <c r="AU270" s="244" t="s">
        <v>86</v>
      </c>
      <c r="AV270" s="13" t="s">
        <v>86</v>
      </c>
      <c r="AW270" s="13" t="s">
        <v>32</v>
      </c>
      <c r="AX270" s="13" t="s">
        <v>76</v>
      </c>
      <c r="AY270" s="244" t="s">
        <v>141</v>
      </c>
    </row>
    <row r="271" s="15" customFormat="1">
      <c r="A271" s="15"/>
      <c r="B271" s="255"/>
      <c r="C271" s="256"/>
      <c r="D271" s="235" t="s">
        <v>159</v>
      </c>
      <c r="E271" s="257" t="s">
        <v>1</v>
      </c>
      <c r="F271" s="258" t="s">
        <v>192</v>
      </c>
      <c r="G271" s="256"/>
      <c r="H271" s="259">
        <v>51.064</v>
      </c>
      <c r="I271" s="260"/>
      <c r="J271" s="256"/>
      <c r="K271" s="256"/>
      <c r="L271" s="261"/>
      <c r="M271" s="262"/>
      <c r="N271" s="263"/>
      <c r="O271" s="263"/>
      <c r="P271" s="263"/>
      <c r="Q271" s="263"/>
      <c r="R271" s="263"/>
      <c r="S271" s="263"/>
      <c r="T271" s="264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65" t="s">
        <v>159</v>
      </c>
      <c r="AU271" s="265" t="s">
        <v>86</v>
      </c>
      <c r="AV271" s="15" t="s">
        <v>100</v>
      </c>
      <c r="AW271" s="15" t="s">
        <v>32</v>
      </c>
      <c r="AX271" s="15" t="s">
        <v>84</v>
      </c>
      <c r="AY271" s="265" t="s">
        <v>141</v>
      </c>
    </row>
    <row r="272" s="2" customFormat="1" ht="24.15" customHeight="1">
      <c r="A272" s="39"/>
      <c r="B272" s="40"/>
      <c r="C272" s="220" t="s">
        <v>547</v>
      </c>
      <c r="D272" s="220" t="s">
        <v>143</v>
      </c>
      <c r="E272" s="221" t="s">
        <v>548</v>
      </c>
      <c r="F272" s="222" t="s">
        <v>549</v>
      </c>
      <c r="G272" s="223" t="s">
        <v>146</v>
      </c>
      <c r="H272" s="224">
        <v>51.064</v>
      </c>
      <c r="I272" s="225"/>
      <c r="J272" s="226">
        <f>ROUND(I272*H272,2)</f>
        <v>0</v>
      </c>
      <c r="K272" s="222" t="s">
        <v>147</v>
      </c>
      <c r="L272" s="45"/>
      <c r="M272" s="227" t="s">
        <v>1</v>
      </c>
      <c r="N272" s="228" t="s">
        <v>41</v>
      </c>
      <c r="O272" s="92"/>
      <c r="P272" s="229">
        <f>O272*H272</f>
        <v>0</v>
      </c>
      <c r="Q272" s="229">
        <v>4.0000000000000003E-05</v>
      </c>
      <c r="R272" s="229">
        <f>Q272*H272</f>
        <v>0.0020425600000000001</v>
      </c>
      <c r="S272" s="229">
        <v>0</v>
      </c>
      <c r="T272" s="230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1" t="s">
        <v>100</v>
      </c>
      <c r="AT272" s="231" t="s">
        <v>143</v>
      </c>
      <c r="AU272" s="231" t="s">
        <v>86</v>
      </c>
      <c r="AY272" s="18" t="s">
        <v>141</v>
      </c>
      <c r="BE272" s="232">
        <f>IF(N272="základní",J272,0)</f>
        <v>0</v>
      </c>
      <c r="BF272" s="232">
        <f>IF(N272="snížená",J272,0)</f>
        <v>0</v>
      </c>
      <c r="BG272" s="232">
        <f>IF(N272="zákl. přenesená",J272,0)</f>
        <v>0</v>
      </c>
      <c r="BH272" s="232">
        <f>IF(N272="sníž. přenesená",J272,0)</f>
        <v>0</v>
      </c>
      <c r="BI272" s="232">
        <f>IF(N272="nulová",J272,0)</f>
        <v>0</v>
      </c>
      <c r="BJ272" s="18" t="s">
        <v>84</v>
      </c>
      <c r="BK272" s="232">
        <f>ROUND(I272*H272,2)</f>
        <v>0</v>
      </c>
      <c r="BL272" s="18" t="s">
        <v>100</v>
      </c>
      <c r="BM272" s="231" t="s">
        <v>550</v>
      </c>
    </row>
    <row r="273" s="2" customFormat="1" ht="33" customHeight="1">
      <c r="A273" s="39"/>
      <c r="B273" s="40"/>
      <c r="C273" s="220" t="s">
        <v>551</v>
      </c>
      <c r="D273" s="220" t="s">
        <v>143</v>
      </c>
      <c r="E273" s="221" t="s">
        <v>552</v>
      </c>
      <c r="F273" s="222" t="s">
        <v>553</v>
      </c>
      <c r="G273" s="223" t="s">
        <v>146</v>
      </c>
      <c r="H273" s="224">
        <v>33.359999999999999</v>
      </c>
      <c r="I273" s="225"/>
      <c r="J273" s="226">
        <f>ROUND(I273*H273,2)</f>
        <v>0</v>
      </c>
      <c r="K273" s="222" t="s">
        <v>147</v>
      </c>
      <c r="L273" s="45"/>
      <c r="M273" s="227" t="s">
        <v>1</v>
      </c>
      <c r="N273" s="228" t="s">
        <v>41</v>
      </c>
      <c r="O273" s="92"/>
      <c r="P273" s="229">
        <f>O273*H273</f>
        <v>0</v>
      </c>
      <c r="Q273" s="229">
        <v>0.0011800000000000001</v>
      </c>
      <c r="R273" s="229">
        <f>Q273*H273</f>
        <v>0.039364799999999998</v>
      </c>
      <c r="S273" s="229">
        <v>0</v>
      </c>
      <c r="T273" s="230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1" t="s">
        <v>100</v>
      </c>
      <c r="AT273" s="231" t="s">
        <v>143</v>
      </c>
      <c r="AU273" s="231" t="s">
        <v>86</v>
      </c>
      <c r="AY273" s="18" t="s">
        <v>141</v>
      </c>
      <c r="BE273" s="232">
        <f>IF(N273="základní",J273,0)</f>
        <v>0</v>
      </c>
      <c r="BF273" s="232">
        <f>IF(N273="snížená",J273,0)</f>
        <v>0</v>
      </c>
      <c r="BG273" s="232">
        <f>IF(N273="zákl. přenesená",J273,0)</f>
        <v>0</v>
      </c>
      <c r="BH273" s="232">
        <f>IF(N273="sníž. přenesená",J273,0)</f>
        <v>0</v>
      </c>
      <c r="BI273" s="232">
        <f>IF(N273="nulová",J273,0)</f>
        <v>0</v>
      </c>
      <c r="BJ273" s="18" t="s">
        <v>84</v>
      </c>
      <c r="BK273" s="232">
        <f>ROUND(I273*H273,2)</f>
        <v>0</v>
      </c>
      <c r="BL273" s="18" t="s">
        <v>100</v>
      </c>
      <c r="BM273" s="231" t="s">
        <v>554</v>
      </c>
    </row>
    <row r="274" s="13" customFormat="1">
      <c r="A274" s="13"/>
      <c r="B274" s="233"/>
      <c r="C274" s="234"/>
      <c r="D274" s="235" t="s">
        <v>159</v>
      </c>
      <c r="E274" s="236" t="s">
        <v>1</v>
      </c>
      <c r="F274" s="237" t="s">
        <v>555</v>
      </c>
      <c r="G274" s="234"/>
      <c r="H274" s="238">
        <v>7.8399999999999999</v>
      </c>
      <c r="I274" s="239"/>
      <c r="J274" s="234"/>
      <c r="K274" s="234"/>
      <c r="L274" s="240"/>
      <c r="M274" s="241"/>
      <c r="N274" s="242"/>
      <c r="O274" s="242"/>
      <c r="P274" s="242"/>
      <c r="Q274" s="242"/>
      <c r="R274" s="242"/>
      <c r="S274" s="242"/>
      <c r="T274" s="24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4" t="s">
        <v>159</v>
      </c>
      <c r="AU274" s="244" t="s">
        <v>86</v>
      </c>
      <c r="AV274" s="13" t="s">
        <v>86</v>
      </c>
      <c r="AW274" s="13" t="s">
        <v>32</v>
      </c>
      <c r="AX274" s="13" t="s">
        <v>76</v>
      </c>
      <c r="AY274" s="244" t="s">
        <v>141</v>
      </c>
    </row>
    <row r="275" s="13" customFormat="1">
      <c r="A275" s="13"/>
      <c r="B275" s="233"/>
      <c r="C275" s="234"/>
      <c r="D275" s="235" t="s">
        <v>159</v>
      </c>
      <c r="E275" s="236" t="s">
        <v>1</v>
      </c>
      <c r="F275" s="237" t="s">
        <v>556</v>
      </c>
      <c r="G275" s="234"/>
      <c r="H275" s="238">
        <v>10.359999999999999</v>
      </c>
      <c r="I275" s="239"/>
      <c r="J275" s="234"/>
      <c r="K275" s="234"/>
      <c r="L275" s="240"/>
      <c r="M275" s="241"/>
      <c r="N275" s="242"/>
      <c r="O275" s="242"/>
      <c r="P275" s="242"/>
      <c r="Q275" s="242"/>
      <c r="R275" s="242"/>
      <c r="S275" s="242"/>
      <c r="T275" s="24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4" t="s">
        <v>159</v>
      </c>
      <c r="AU275" s="244" t="s">
        <v>86</v>
      </c>
      <c r="AV275" s="13" t="s">
        <v>86</v>
      </c>
      <c r="AW275" s="13" t="s">
        <v>32</v>
      </c>
      <c r="AX275" s="13" t="s">
        <v>76</v>
      </c>
      <c r="AY275" s="244" t="s">
        <v>141</v>
      </c>
    </row>
    <row r="276" s="13" customFormat="1">
      <c r="A276" s="13"/>
      <c r="B276" s="233"/>
      <c r="C276" s="234"/>
      <c r="D276" s="235" t="s">
        <v>159</v>
      </c>
      <c r="E276" s="236" t="s">
        <v>1</v>
      </c>
      <c r="F276" s="237" t="s">
        <v>557</v>
      </c>
      <c r="G276" s="234"/>
      <c r="H276" s="238">
        <v>7.3200000000000003</v>
      </c>
      <c r="I276" s="239"/>
      <c r="J276" s="234"/>
      <c r="K276" s="234"/>
      <c r="L276" s="240"/>
      <c r="M276" s="241"/>
      <c r="N276" s="242"/>
      <c r="O276" s="242"/>
      <c r="P276" s="242"/>
      <c r="Q276" s="242"/>
      <c r="R276" s="242"/>
      <c r="S276" s="242"/>
      <c r="T276" s="24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4" t="s">
        <v>159</v>
      </c>
      <c r="AU276" s="244" t="s">
        <v>86</v>
      </c>
      <c r="AV276" s="13" t="s">
        <v>86</v>
      </c>
      <c r="AW276" s="13" t="s">
        <v>32</v>
      </c>
      <c r="AX276" s="13" t="s">
        <v>76</v>
      </c>
      <c r="AY276" s="244" t="s">
        <v>141</v>
      </c>
    </row>
    <row r="277" s="13" customFormat="1">
      <c r="A277" s="13"/>
      <c r="B277" s="233"/>
      <c r="C277" s="234"/>
      <c r="D277" s="235" t="s">
        <v>159</v>
      </c>
      <c r="E277" s="236" t="s">
        <v>1</v>
      </c>
      <c r="F277" s="237" t="s">
        <v>558</v>
      </c>
      <c r="G277" s="234"/>
      <c r="H277" s="238">
        <v>7.8399999999999999</v>
      </c>
      <c r="I277" s="239"/>
      <c r="J277" s="234"/>
      <c r="K277" s="234"/>
      <c r="L277" s="240"/>
      <c r="M277" s="241"/>
      <c r="N277" s="242"/>
      <c r="O277" s="242"/>
      <c r="P277" s="242"/>
      <c r="Q277" s="242"/>
      <c r="R277" s="242"/>
      <c r="S277" s="242"/>
      <c r="T277" s="24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4" t="s">
        <v>159</v>
      </c>
      <c r="AU277" s="244" t="s">
        <v>86</v>
      </c>
      <c r="AV277" s="13" t="s">
        <v>86</v>
      </c>
      <c r="AW277" s="13" t="s">
        <v>32</v>
      </c>
      <c r="AX277" s="13" t="s">
        <v>76</v>
      </c>
      <c r="AY277" s="244" t="s">
        <v>141</v>
      </c>
    </row>
    <row r="278" s="15" customFormat="1">
      <c r="A278" s="15"/>
      <c r="B278" s="255"/>
      <c r="C278" s="256"/>
      <c r="D278" s="235" t="s">
        <v>159</v>
      </c>
      <c r="E278" s="257" t="s">
        <v>1</v>
      </c>
      <c r="F278" s="258" t="s">
        <v>192</v>
      </c>
      <c r="G278" s="256"/>
      <c r="H278" s="259">
        <v>33.359999999999999</v>
      </c>
      <c r="I278" s="260"/>
      <c r="J278" s="256"/>
      <c r="K278" s="256"/>
      <c r="L278" s="261"/>
      <c r="M278" s="262"/>
      <c r="N278" s="263"/>
      <c r="O278" s="263"/>
      <c r="P278" s="263"/>
      <c r="Q278" s="263"/>
      <c r="R278" s="263"/>
      <c r="S278" s="263"/>
      <c r="T278" s="264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65" t="s">
        <v>159</v>
      </c>
      <c r="AU278" s="265" t="s">
        <v>86</v>
      </c>
      <c r="AV278" s="15" t="s">
        <v>100</v>
      </c>
      <c r="AW278" s="15" t="s">
        <v>32</v>
      </c>
      <c r="AX278" s="15" t="s">
        <v>84</v>
      </c>
      <c r="AY278" s="265" t="s">
        <v>141</v>
      </c>
    </row>
    <row r="279" s="2" customFormat="1" ht="33" customHeight="1">
      <c r="A279" s="39"/>
      <c r="B279" s="40"/>
      <c r="C279" s="220" t="s">
        <v>559</v>
      </c>
      <c r="D279" s="220" t="s">
        <v>143</v>
      </c>
      <c r="E279" s="221" t="s">
        <v>560</v>
      </c>
      <c r="F279" s="222" t="s">
        <v>561</v>
      </c>
      <c r="G279" s="223" t="s">
        <v>146</v>
      </c>
      <c r="H279" s="224">
        <v>33.359999999999999</v>
      </c>
      <c r="I279" s="225"/>
      <c r="J279" s="226">
        <f>ROUND(I279*H279,2)</f>
        <v>0</v>
      </c>
      <c r="K279" s="222" t="s">
        <v>147</v>
      </c>
      <c r="L279" s="45"/>
      <c r="M279" s="227" t="s">
        <v>1</v>
      </c>
      <c r="N279" s="228" t="s">
        <v>41</v>
      </c>
      <c r="O279" s="92"/>
      <c r="P279" s="229">
        <f>O279*H279</f>
        <v>0</v>
      </c>
      <c r="Q279" s="229">
        <v>4.0000000000000003E-05</v>
      </c>
      <c r="R279" s="229">
        <f>Q279*H279</f>
        <v>0.0013344000000000001</v>
      </c>
      <c r="S279" s="229">
        <v>0</v>
      </c>
      <c r="T279" s="230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1" t="s">
        <v>100</v>
      </c>
      <c r="AT279" s="231" t="s">
        <v>143</v>
      </c>
      <c r="AU279" s="231" t="s">
        <v>86</v>
      </c>
      <c r="AY279" s="18" t="s">
        <v>141</v>
      </c>
      <c r="BE279" s="232">
        <f>IF(N279="základní",J279,0)</f>
        <v>0</v>
      </c>
      <c r="BF279" s="232">
        <f>IF(N279="snížená",J279,0)</f>
        <v>0</v>
      </c>
      <c r="BG279" s="232">
        <f>IF(N279="zákl. přenesená",J279,0)</f>
        <v>0</v>
      </c>
      <c r="BH279" s="232">
        <f>IF(N279="sníž. přenesená",J279,0)</f>
        <v>0</v>
      </c>
      <c r="BI279" s="232">
        <f>IF(N279="nulová",J279,0)</f>
        <v>0</v>
      </c>
      <c r="BJ279" s="18" t="s">
        <v>84</v>
      </c>
      <c r="BK279" s="232">
        <f>ROUND(I279*H279,2)</f>
        <v>0</v>
      </c>
      <c r="BL279" s="18" t="s">
        <v>100</v>
      </c>
      <c r="BM279" s="231" t="s">
        <v>562</v>
      </c>
    </row>
    <row r="280" s="2" customFormat="1" ht="16.5" customHeight="1">
      <c r="A280" s="39"/>
      <c r="B280" s="40"/>
      <c r="C280" s="220" t="s">
        <v>563</v>
      </c>
      <c r="D280" s="220" t="s">
        <v>143</v>
      </c>
      <c r="E280" s="221" t="s">
        <v>564</v>
      </c>
      <c r="F280" s="222" t="s">
        <v>565</v>
      </c>
      <c r="G280" s="223" t="s">
        <v>196</v>
      </c>
      <c r="H280" s="224">
        <v>0.80700000000000005</v>
      </c>
      <c r="I280" s="225"/>
      <c r="J280" s="226">
        <f>ROUND(I280*H280,2)</f>
        <v>0</v>
      </c>
      <c r="K280" s="222" t="s">
        <v>147</v>
      </c>
      <c r="L280" s="45"/>
      <c r="M280" s="227" t="s">
        <v>1</v>
      </c>
      <c r="N280" s="228" t="s">
        <v>41</v>
      </c>
      <c r="O280" s="92"/>
      <c r="P280" s="229">
        <f>O280*H280</f>
        <v>0</v>
      </c>
      <c r="Q280" s="229">
        <v>1.0384500000000001</v>
      </c>
      <c r="R280" s="229">
        <f>Q280*H280</f>
        <v>0.83802915000000011</v>
      </c>
      <c r="S280" s="229">
        <v>0</v>
      </c>
      <c r="T280" s="230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1" t="s">
        <v>100</v>
      </c>
      <c r="AT280" s="231" t="s">
        <v>143</v>
      </c>
      <c r="AU280" s="231" t="s">
        <v>86</v>
      </c>
      <c r="AY280" s="18" t="s">
        <v>141</v>
      </c>
      <c r="BE280" s="232">
        <f>IF(N280="základní",J280,0)</f>
        <v>0</v>
      </c>
      <c r="BF280" s="232">
        <f>IF(N280="snížená",J280,0)</f>
        <v>0</v>
      </c>
      <c r="BG280" s="232">
        <f>IF(N280="zákl. přenesená",J280,0)</f>
        <v>0</v>
      </c>
      <c r="BH280" s="232">
        <f>IF(N280="sníž. přenesená",J280,0)</f>
        <v>0</v>
      </c>
      <c r="BI280" s="232">
        <f>IF(N280="nulová",J280,0)</f>
        <v>0</v>
      </c>
      <c r="BJ280" s="18" t="s">
        <v>84</v>
      </c>
      <c r="BK280" s="232">
        <f>ROUND(I280*H280,2)</f>
        <v>0</v>
      </c>
      <c r="BL280" s="18" t="s">
        <v>100</v>
      </c>
      <c r="BM280" s="231" t="s">
        <v>566</v>
      </c>
    </row>
    <row r="281" s="13" customFormat="1">
      <c r="A281" s="13"/>
      <c r="B281" s="233"/>
      <c r="C281" s="234"/>
      <c r="D281" s="235" t="s">
        <v>159</v>
      </c>
      <c r="E281" s="236" t="s">
        <v>1</v>
      </c>
      <c r="F281" s="237" t="s">
        <v>567</v>
      </c>
      <c r="G281" s="234"/>
      <c r="H281" s="238">
        <v>0.80700000000000005</v>
      </c>
      <c r="I281" s="239"/>
      <c r="J281" s="234"/>
      <c r="K281" s="234"/>
      <c r="L281" s="240"/>
      <c r="M281" s="241"/>
      <c r="N281" s="242"/>
      <c r="O281" s="242"/>
      <c r="P281" s="242"/>
      <c r="Q281" s="242"/>
      <c r="R281" s="242"/>
      <c r="S281" s="242"/>
      <c r="T281" s="24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4" t="s">
        <v>159</v>
      </c>
      <c r="AU281" s="244" t="s">
        <v>86</v>
      </c>
      <c r="AV281" s="13" t="s">
        <v>86</v>
      </c>
      <c r="AW281" s="13" t="s">
        <v>32</v>
      </c>
      <c r="AX281" s="13" t="s">
        <v>84</v>
      </c>
      <c r="AY281" s="244" t="s">
        <v>141</v>
      </c>
    </row>
    <row r="282" s="2" customFormat="1" ht="21.75" customHeight="1">
      <c r="A282" s="39"/>
      <c r="B282" s="40"/>
      <c r="C282" s="220" t="s">
        <v>568</v>
      </c>
      <c r="D282" s="220" t="s">
        <v>143</v>
      </c>
      <c r="E282" s="221" t="s">
        <v>569</v>
      </c>
      <c r="F282" s="222" t="s">
        <v>570</v>
      </c>
      <c r="G282" s="223" t="s">
        <v>196</v>
      </c>
      <c r="H282" s="224">
        <v>0.44900000000000001</v>
      </c>
      <c r="I282" s="225"/>
      <c r="J282" s="226">
        <f>ROUND(I282*H282,2)</f>
        <v>0</v>
      </c>
      <c r="K282" s="222" t="s">
        <v>147</v>
      </c>
      <c r="L282" s="45"/>
      <c r="M282" s="227" t="s">
        <v>1</v>
      </c>
      <c r="N282" s="228" t="s">
        <v>41</v>
      </c>
      <c r="O282" s="92"/>
      <c r="P282" s="229">
        <f>O282*H282</f>
        <v>0</v>
      </c>
      <c r="Q282" s="229">
        <v>1.07653</v>
      </c>
      <c r="R282" s="229">
        <f>Q282*H282</f>
        <v>0.48336197000000003</v>
      </c>
      <c r="S282" s="229">
        <v>0</v>
      </c>
      <c r="T282" s="230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1" t="s">
        <v>100</v>
      </c>
      <c r="AT282" s="231" t="s">
        <v>143</v>
      </c>
      <c r="AU282" s="231" t="s">
        <v>86</v>
      </c>
      <c r="AY282" s="18" t="s">
        <v>141</v>
      </c>
      <c r="BE282" s="232">
        <f>IF(N282="základní",J282,0)</f>
        <v>0</v>
      </c>
      <c r="BF282" s="232">
        <f>IF(N282="snížená",J282,0)</f>
        <v>0</v>
      </c>
      <c r="BG282" s="232">
        <f>IF(N282="zákl. přenesená",J282,0)</f>
        <v>0</v>
      </c>
      <c r="BH282" s="232">
        <f>IF(N282="sníž. přenesená",J282,0)</f>
        <v>0</v>
      </c>
      <c r="BI282" s="232">
        <f>IF(N282="nulová",J282,0)</f>
        <v>0</v>
      </c>
      <c r="BJ282" s="18" t="s">
        <v>84</v>
      </c>
      <c r="BK282" s="232">
        <f>ROUND(I282*H282,2)</f>
        <v>0</v>
      </c>
      <c r="BL282" s="18" t="s">
        <v>100</v>
      </c>
      <c r="BM282" s="231" t="s">
        <v>571</v>
      </c>
    </row>
    <row r="283" s="13" customFormat="1">
      <c r="A283" s="13"/>
      <c r="B283" s="233"/>
      <c r="C283" s="234"/>
      <c r="D283" s="235" t="s">
        <v>159</v>
      </c>
      <c r="E283" s="236" t="s">
        <v>1</v>
      </c>
      <c r="F283" s="237" t="s">
        <v>572</v>
      </c>
      <c r="G283" s="234"/>
      <c r="H283" s="238">
        <v>0.11</v>
      </c>
      <c r="I283" s="239"/>
      <c r="J283" s="234"/>
      <c r="K283" s="234"/>
      <c r="L283" s="240"/>
      <c r="M283" s="241"/>
      <c r="N283" s="242"/>
      <c r="O283" s="242"/>
      <c r="P283" s="242"/>
      <c r="Q283" s="242"/>
      <c r="R283" s="242"/>
      <c r="S283" s="242"/>
      <c r="T283" s="24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4" t="s">
        <v>159</v>
      </c>
      <c r="AU283" s="244" t="s">
        <v>86</v>
      </c>
      <c r="AV283" s="13" t="s">
        <v>86</v>
      </c>
      <c r="AW283" s="13" t="s">
        <v>32</v>
      </c>
      <c r="AX283" s="13" t="s">
        <v>76</v>
      </c>
      <c r="AY283" s="244" t="s">
        <v>141</v>
      </c>
    </row>
    <row r="284" s="13" customFormat="1">
      <c r="A284" s="13"/>
      <c r="B284" s="233"/>
      <c r="C284" s="234"/>
      <c r="D284" s="235" t="s">
        <v>159</v>
      </c>
      <c r="E284" s="236" t="s">
        <v>1</v>
      </c>
      <c r="F284" s="237" t="s">
        <v>573</v>
      </c>
      <c r="G284" s="234"/>
      <c r="H284" s="238">
        <v>0.13800000000000001</v>
      </c>
      <c r="I284" s="239"/>
      <c r="J284" s="234"/>
      <c r="K284" s="234"/>
      <c r="L284" s="240"/>
      <c r="M284" s="241"/>
      <c r="N284" s="242"/>
      <c r="O284" s="242"/>
      <c r="P284" s="242"/>
      <c r="Q284" s="242"/>
      <c r="R284" s="242"/>
      <c r="S284" s="242"/>
      <c r="T284" s="24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4" t="s">
        <v>159</v>
      </c>
      <c r="AU284" s="244" t="s">
        <v>86</v>
      </c>
      <c r="AV284" s="13" t="s">
        <v>86</v>
      </c>
      <c r="AW284" s="13" t="s">
        <v>32</v>
      </c>
      <c r="AX284" s="13" t="s">
        <v>76</v>
      </c>
      <c r="AY284" s="244" t="s">
        <v>141</v>
      </c>
    </row>
    <row r="285" s="13" customFormat="1">
      <c r="A285" s="13"/>
      <c r="B285" s="233"/>
      <c r="C285" s="234"/>
      <c r="D285" s="235" t="s">
        <v>159</v>
      </c>
      <c r="E285" s="236" t="s">
        <v>1</v>
      </c>
      <c r="F285" s="237" t="s">
        <v>574</v>
      </c>
      <c r="G285" s="234"/>
      <c r="H285" s="238">
        <v>0.090999999999999998</v>
      </c>
      <c r="I285" s="239"/>
      <c r="J285" s="234"/>
      <c r="K285" s="234"/>
      <c r="L285" s="240"/>
      <c r="M285" s="241"/>
      <c r="N285" s="242"/>
      <c r="O285" s="242"/>
      <c r="P285" s="242"/>
      <c r="Q285" s="242"/>
      <c r="R285" s="242"/>
      <c r="S285" s="242"/>
      <c r="T285" s="24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4" t="s">
        <v>159</v>
      </c>
      <c r="AU285" s="244" t="s">
        <v>86</v>
      </c>
      <c r="AV285" s="13" t="s">
        <v>86</v>
      </c>
      <c r="AW285" s="13" t="s">
        <v>32</v>
      </c>
      <c r="AX285" s="13" t="s">
        <v>76</v>
      </c>
      <c r="AY285" s="244" t="s">
        <v>141</v>
      </c>
    </row>
    <row r="286" s="13" customFormat="1">
      <c r="A286" s="13"/>
      <c r="B286" s="233"/>
      <c r="C286" s="234"/>
      <c r="D286" s="235" t="s">
        <v>159</v>
      </c>
      <c r="E286" s="236" t="s">
        <v>1</v>
      </c>
      <c r="F286" s="237" t="s">
        <v>575</v>
      </c>
      <c r="G286" s="234"/>
      <c r="H286" s="238">
        <v>0.11</v>
      </c>
      <c r="I286" s="239"/>
      <c r="J286" s="234"/>
      <c r="K286" s="234"/>
      <c r="L286" s="240"/>
      <c r="M286" s="241"/>
      <c r="N286" s="242"/>
      <c r="O286" s="242"/>
      <c r="P286" s="242"/>
      <c r="Q286" s="242"/>
      <c r="R286" s="242"/>
      <c r="S286" s="242"/>
      <c r="T286" s="24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4" t="s">
        <v>159</v>
      </c>
      <c r="AU286" s="244" t="s">
        <v>86</v>
      </c>
      <c r="AV286" s="13" t="s">
        <v>86</v>
      </c>
      <c r="AW286" s="13" t="s">
        <v>32</v>
      </c>
      <c r="AX286" s="13" t="s">
        <v>76</v>
      </c>
      <c r="AY286" s="244" t="s">
        <v>141</v>
      </c>
    </row>
    <row r="287" s="15" customFormat="1">
      <c r="A287" s="15"/>
      <c r="B287" s="255"/>
      <c r="C287" s="256"/>
      <c r="D287" s="235" t="s">
        <v>159</v>
      </c>
      <c r="E287" s="257" t="s">
        <v>1</v>
      </c>
      <c r="F287" s="258" t="s">
        <v>192</v>
      </c>
      <c r="G287" s="256"/>
      <c r="H287" s="259">
        <v>0.44899999999999995</v>
      </c>
      <c r="I287" s="260"/>
      <c r="J287" s="256"/>
      <c r="K287" s="256"/>
      <c r="L287" s="261"/>
      <c r="M287" s="262"/>
      <c r="N287" s="263"/>
      <c r="O287" s="263"/>
      <c r="P287" s="263"/>
      <c r="Q287" s="263"/>
      <c r="R287" s="263"/>
      <c r="S287" s="263"/>
      <c r="T287" s="264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65" t="s">
        <v>159</v>
      </c>
      <c r="AU287" s="265" t="s">
        <v>86</v>
      </c>
      <c r="AV287" s="15" t="s">
        <v>100</v>
      </c>
      <c r="AW287" s="15" t="s">
        <v>32</v>
      </c>
      <c r="AX287" s="15" t="s">
        <v>84</v>
      </c>
      <c r="AY287" s="265" t="s">
        <v>141</v>
      </c>
    </row>
    <row r="288" s="2" customFormat="1" ht="24.15" customHeight="1">
      <c r="A288" s="39"/>
      <c r="B288" s="40"/>
      <c r="C288" s="220" t="s">
        <v>576</v>
      </c>
      <c r="D288" s="220" t="s">
        <v>143</v>
      </c>
      <c r="E288" s="221" t="s">
        <v>577</v>
      </c>
      <c r="F288" s="222" t="s">
        <v>578</v>
      </c>
      <c r="G288" s="223" t="s">
        <v>234</v>
      </c>
      <c r="H288" s="224">
        <v>20.800000000000001</v>
      </c>
      <c r="I288" s="225"/>
      <c r="J288" s="226">
        <f>ROUND(I288*H288,2)</f>
        <v>0</v>
      </c>
      <c r="K288" s="222" t="s">
        <v>147</v>
      </c>
      <c r="L288" s="45"/>
      <c r="M288" s="227" t="s">
        <v>1</v>
      </c>
      <c r="N288" s="228" t="s">
        <v>41</v>
      </c>
      <c r="O288" s="92"/>
      <c r="P288" s="229">
        <f>O288*H288</f>
        <v>0</v>
      </c>
      <c r="Q288" s="229">
        <v>0.00033</v>
      </c>
      <c r="R288" s="229">
        <f>Q288*H288</f>
        <v>0.0068640000000000003</v>
      </c>
      <c r="S288" s="229">
        <v>0</v>
      </c>
      <c r="T288" s="230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1" t="s">
        <v>100</v>
      </c>
      <c r="AT288" s="231" t="s">
        <v>143</v>
      </c>
      <c r="AU288" s="231" t="s">
        <v>86</v>
      </c>
      <c r="AY288" s="18" t="s">
        <v>141</v>
      </c>
      <c r="BE288" s="232">
        <f>IF(N288="základní",J288,0)</f>
        <v>0</v>
      </c>
      <c r="BF288" s="232">
        <f>IF(N288="snížená",J288,0)</f>
        <v>0</v>
      </c>
      <c r="BG288" s="232">
        <f>IF(N288="zákl. přenesená",J288,0)</f>
        <v>0</v>
      </c>
      <c r="BH288" s="232">
        <f>IF(N288="sníž. přenesená",J288,0)</f>
        <v>0</v>
      </c>
      <c r="BI288" s="232">
        <f>IF(N288="nulová",J288,0)</f>
        <v>0</v>
      </c>
      <c r="BJ288" s="18" t="s">
        <v>84</v>
      </c>
      <c r="BK288" s="232">
        <f>ROUND(I288*H288,2)</f>
        <v>0</v>
      </c>
      <c r="BL288" s="18" t="s">
        <v>100</v>
      </c>
      <c r="BM288" s="231" t="s">
        <v>579</v>
      </c>
    </row>
    <row r="289" s="13" customFormat="1">
      <c r="A289" s="13"/>
      <c r="B289" s="233"/>
      <c r="C289" s="234"/>
      <c r="D289" s="235" t="s">
        <v>159</v>
      </c>
      <c r="E289" s="236" t="s">
        <v>1</v>
      </c>
      <c r="F289" s="237" t="s">
        <v>580</v>
      </c>
      <c r="G289" s="234"/>
      <c r="H289" s="238">
        <v>20.800000000000001</v>
      </c>
      <c r="I289" s="239"/>
      <c r="J289" s="234"/>
      <c r="K289" s="234"/>
      <c r="L289" s="240"/>
      <c r="M289" s="241"/>
      <c r="N289" s="242"/>
      <c r="O289" s="242"/>
      <c r="P289" s="242"/>
      <c r="Q289" s="242"/>
      <c r="R289" s="242"/>
      <c r="S289" s="242"/>
      <c r="T289" s="24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4" t="s">
        <v>159</v>
      </c>
      <c r="AU289" s="244" t="s">
        <v>86</v>
      </c>
      <c r="AV289" s="13" t="s">
        <v>86</v>
      </c>
      <c r="AW289" s="13" t="s">
        <v>32</v>
      </c>
      <c r="AX289" s="13" t="s">
        <v>84</v>
      </c>
      <c r="AY289" s="244" t="s">
        <v>141</v>
      </c>
    </row>
    <row r="290" s="2" customFormat="1" ht="16.5" customHeight="1">
      <c r="A290" s="39"/>
      <c r="B290" s="40"/>
      <c r="C290" s="266" t="s">
        <v>581</v>
      </c>
      <c r="D290" s="266" t="s">
        <v>225</v>
      </c>
      <c r="E290" s="267" t="s">
        <v>582</v>
      </c>
      <c r="F290" s="268" t="s">
        <v>583</v>
      </c>
      <c r="G290" s="269" t="s">
        <v>472</v>
      </c>
      <c r="H290" s="270">
        <v>396.423</v>
      </c>
      <c r="I290" s="271"/>
      <c r="J290" s="272">
        <f>ROUND(I290*H290,2)</f>
        <v>0</v>
      </c>
      <c r="K290" s="268" t="s">
        <v>1</v>
      </c>
      <c r="L290" s="273"/>
      <c r="M290" s="274" t="s">
        <v>1</v>
      </c>
      <c r="N290" s="275" t="s">
        <v>41</v>
      </c>
      <c r="O290" s="92"/>
      <c r="P290" s="229">
        <f>O290*H290</f>
        <v>0</v>
      </c>
      <c r="Q290" s="229">
        <v>0</v>
      </c>
      <c r="R290" s="229">
        <f>Q290*H290</f>
        <v>0</v>
      </c>
      <c r="S290" s="229">
        <v>0</v>
      </c>
      <c r="T290" s="230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1" t="s">
        <v>179</v>
      </c>
      <c r="AT290" s="231" t="s">
        <v>225</v>
      </c>
      <c r="AU290" s="231" t="s">
        <v>86</v>
      </c>
      <c r="AY290" s="18" t="s">
        <v>141</v>
      </c>
      <c r="BE290" s="232">
        <f>IF(N290="základní",J290,0)</f>
        <v>0</v>
      </c>
      <c r="BF290" s="232">
        <f>IF(N290="snížená",J290,0)</f>
        <v>0</v>
      </c>
      <c r="BG290" s="232">
        <f>IF(N290="zákl. přenesená",J290,0)</f>
        <v>0</v>
      </c>
      <c r="BH290" s="232">
        <f>IF(N290="sníž. přenesená",J290,0)</f>
        <v>0</v>
      </c>
      <c r="BI290" s="232">
        <f>IF(N290="nulová",J290,0)</f>
        <v>0</v>
      </c>
      <c r="BJ290" s="18" t="s">
        <v>84</v>
      </c>
      <c r="BK290" s="232">
        <f>ROUND(I290*H290,2)</f>
        <v>0</v>
      </c>
      <c r="BL290" s="18" t="s">
        <v>100</v>
      </c>
      <c r="BM290" s="231" t="s">
        <v>584</v>
      </c>
    </row>
    <row r="291" s="12" customFormat="1" ht="22.8" customHeight="1">
      <c r="A291" s="12"/>
      <c r="B291" s="204"/>
      <c r="C291" s="205"/>
      <c r="D291" s="206" t="s">
        <v>75</v>
      </c>
      <c r="E291" s="218" t="s">
        <v>100</v>
      </c>
      <c r="F291" s="218" t="s">
        <v>242</v>
      </c>
      <c r="G291" s="205"/>
      <c r="H291" s="205"/>
      <c r="I291" s="208"/>
      <c r="J291" s="219">
        <f>BK291</f>
        <v>0</v>
      </c>
      <c r="K291" s="205"/>
      <c r="L291" s="210"/>
      <c r="M291" s="211"/>
      <c r="N291" s="212"/>
      <c r="O291" s="212"/>
      <c r="P291" s="213">
        <f>SUM(P292:P349)</f>
        <v>0</v>
      </c>
      <c r="Q291" s="212"/>
      <c r="R291" s="213">
        <f>SUM(R292:R349)</f>
        <v>119.32582607000001</v>
      </c>
      <c r="S291" s="212"/>
      <c r="T291" s="214">
        <f>SUM(T292:T349)</f>
        <v>0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215" t="s">
        <v>84</v>
      </c>
      <c r="AT291" s="216" t="s">
        <v>75</v>
      </c>
      <c r="AU291" s="216" t="s">
        <v>84</v>
      </c>
      <c r="AY291" s="215" t="s">
        <v>141</v>
      </c>
      <c r="BK291" s="217">
        <f>SUM(BK292:BK349)</f>
        <v>0</v>
      </c>
    </row>
    <row r="292" s="2" customFormat="1" ht="24.15" customHeight="1">
      <c r="A292" s="39"/>
      <c r="B292" s="40"/>
      <c r="C292" s="220" t="s">
        <v>585</v>
      </c>
      <c r="D292" s="220" t="s">
        <v>143</v>
      </c>
      <c r="E292" s="221" t="s">
        <v>586</v>
      </c>
      <c r="F292" s="222" t="s">
        <v>587</v>
      </c>
      <c r="G292" s="223" t="s">
        <v>157</v>
      </c>
      <c r="H292" s="224">
        <v>4.5</v>
      </c>
      <c r="I292" s="225"/>
      <c r="J292" s="226">
        <f>ROUND(I292*H292,2)</f>
        <v>0</v>
      </c>
      <c r="K292" s="222" t="s">
        <v>147</v>
      </c>
      <c r="L292" s="45"/>
      <c r="M292" s="227" t="s">
        <v>1</v>
      </c>
      <c r="N292" s="228" t="s">
        <v>41</v>
      </c>
      <c r="O292" s="92"/>
      <c r="P292" s="229">
        <f>O292*H292</f>
        <v>0</v>
      </c>
      <c r="Q292" s="229">
        <v>2.5027599999999999</v>
      </c>
      <c r="R292" s="229">
        <f>Q292*H292</f>
        <v>11.262419999999999</v>
      </c>
      <c r="S292" s="229">
        <v>0</v>
      </c>
      <c r="T292" s="230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1" t="s">
        <v>100</v>
      </c>
      <c r="AT292" s="231" t="s">
        <v>143</v>
      </c>
      <c r="AU292" s="231" t="s">
        <v>86</v>
      </c>
      <c r="AY292" s="18" t="s">
        <v>141</v>
      </c>
      <c r="BE292" s="232">
        <f>IF(N292="základní",J292,0)</f>
        <v>0</v>
      </c>
      <c r="BF292" s="232">
        <f>IF(N292="snížená",J292,0)</f>
        <v>0</v>
      </c>
      <c r="BG292" s="232">
        <f>IF(N292="zákl. přenesená",J292,0)</f>
        <v>0</v>
      </c>
      <c r="BH292" s="232">
        <f>IF(N292="sníž. přenesená",J292,0)</f>
        <v>0</v>
      </c>
      <c r="BI292" s="232">
        <f>IF(N292="nulová",J292,0)</f>
        <v>0</v>
      </c>
      <c r="BJ292" s="18" t="s">
        <v>84</v>
      </c>
      <c r="BK292" s="232">
        <f>ROUND(I292*H292,2)</f>
        <v>0</v>
      </c>
      <c r="BL292" s="18" t="s">
        <v>100</v>
      </c>
      <c r="BM292" s="231" t="s">
        <v>588</v>
      </c>
    </row>
    <row r="293" s="14" customFormat="1">
      <c r="A293" s="14"/>
      <c r="B293" s="245"/>
      <c r="C293" s="246"/>
      <c r="D293" s="235" t="s">
        <v>159</v>
      </c>
      <c r="E293" s="247" t="s">
        <v>1</v>
      </c>
      <c r="F293" s="248" t="s">
        <v>589</v>
      </c>
      <c r="G293" s="246"/>
      <c r="H293" s="247" t="s">
        <v>1</v>
      </c>
      <c r="I293" s="249"/>
      <c r="J293" s="246"/>
      <c r="K293" s="246"/>
      <c r="L293" s="250"/>
      <c r="M293" s="251"/>
      <c r="N293" s="252"/>
      <c r="O293" s="252"/>
      <c r="P293" s="252"/>
      <c r="Q293" s="252"/>
      <c r="R293" s="252"/>
      <c r="S293" s="252"/>
      <c r="T293" s="253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4" t="s">
        <v>159</v>
      </c>
      <c r="AU293" s="254" t="s">
        <v>86</v>
      </c>
      <c r="AV293" s="14" t="s">
        <v>84</v>
      </c>
      <c r="AW293" s="14" t="s">
        <v>32</v>
      </c>
      <c r="AX293" s="14" t="s">
        <v>76</v>
      </c>
      <c r="AY293" s="254" t="s">
        <v>141</v>
      </c>
    </row>
    <row r="294" s="13" customFormat="1">
      <c r="A294" s="13"/>
      <c r="B294" s="233"/>
      <c r="C294" s="234"/>
      <c r="D294" s="235" t="s">
        <v>159</v>
      </c>
      <c r="E294" s="236" t="s">
        <v>1</v>
      </c>
      <c r="F294" s="237" t="s">
        <v>590</v>
      </c>
      <c r="G294" s="234"/>
      <c r="H294" s="238">
        <v>4.5</v>
      </c>
      <c r="I294" s="239"/>
      <c r="J294" s="234"/>
      <c r="K294" s="234"/>
      <c r="L294" s="240"/>
      <c r="M294" s="241"/>
      <c r="N294" s="242"/>
      <c r="O294" s="242"/>
      <c r="P294" s="242"/>
      <c r="Q294" s="242"/>
      <c r="R294" s="242"/>
      <c r="S294" s="242"/>
      <c r="T294" s="24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4" t="s">
        <v>159</v>
      </c>
      <c r="AU294" s="244" t="s">
        <v>86</v>
      </c>
      <c r="AV294" s="13" t="s">
        <v>86</v>
      </c>
      <c r="AW294" s="13" t="s">
        <v>32</v>
      </c>
      <c r="AX294" s="13" t="s">
        <v>84</v>
      </c>
      <c r="AY294" s="244" t="s">
        <v>141</v>
      </c>
    </row>
    <row r="295" s="2" customFormat="1" ht="21.75" customHeight="1">
      <c r="A295" s="39"/>
      <c r="B295" s="40"/>
      <c r="C295" s="220" t="s">
        <v>591</v>
      </c>
      <c r="D295" s="220" t="s">
        <v>143</v>
      </c>
      <c r="E295" s="221" t="s">
        <v>592</v>
      </c>
      <c r="F295" s="222" t="s">
        <v>593</v>
      </c>
      <c r="G295" s="223" t="s">
        <v>157</v>
      </c>
      <c r="H295" s="224">
        <v>6.9699999999999998</v>
      </c>
      <c r="I295" s="225"/>
      <c r="J295" s="226">
        <f>ROUND(I295*H295,2)</f>
        <v>0</v>
      </c>
      <c r="K295" s="222" t="s">
        <v>147</v>
      </c>
      <c r="L295" s="45"/>
      <c r="M295" s="227" t="s">
        <v>1</v>
      </c>
      <c r="N295" s="228" t="s">
        <v>41</v>
      </c>
      <c r="O295" s="92"/>
      <c r="P295" s="229">
        <f>O295*H295</f>
        <v>0</v>
      </c>
      <c r="Q295" s="229">
        <v>2.5022000000000002</v>
      </c>
      <c r="R295" s="229">
        <f>Q295*H295</f>
        <v>17.440334</v>
      </c>
      <c r="S295" s="229">
        <v>0</v>
      </c>
      <c r="T295" s="230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1" t="s">
        <v>100</v>
      </c>
      <c r="AT295" s="231" t="s">
        <v>143</v>
      </c>
      <c r="AU295" s="231" t="s">
        <v>86</v>
      </c>
      <c r="AY295" s="18" t="s">
        <v>141</v>
      </c>
      <c r="BE295" s="232">
        <f>IF(N295="základní",J295,0)</f>
        <v>0</v>
      </c>
      <c r="BF295" s="232">
        <f>IF(N295="snížená",J295,0)</f>
        <v>0</v>
      </c>
      <c r="BG295" s="232">
        <f>IF(N295="zákl. přenesená",J295,0)</f>
        <v>0</v>
      </c>
      <c r="BH295" s="232">
        <f>IF(N295="sníž. přenesená",J295,0)</f>
        <v>0</v>
      </c>
      <c r="BI295" s="232">
        <f>IF(N295="nulová",J295,0)</f>
        <v>0</v>
      </c>
      <c r="BJ295" s="18" t="s">
        <v>84</v>
      </c>
      <c r="BK295" s="232">
        <f>ROUND(I295*H295,2)</f>
        <v>0</v>
      </c>
      <c r="BL295" s="18" t="s">
        <v>100</v>
      </c>
      <c r="BM295" s="231" t="s">
        <v>594</v>
      </c>
    </row>
    <row r="296" s="14" customFormat="1">
      <c r="A296" s="14"/>
      <c r="B296" s="245"/>
      <c r="C296" s="246"/>
      <c r="D296" s="235" t="s">
        <v>159</v>
      </c>
      <c r="E296" s="247" t="s">
        <v>1</v>
      </c>
      <c r="F296" s="248" t="s">
        <v>595</v>
      </c>
      <c r="G296" s="246"/>
      <c r="H296" s="247" t="s">
        <v>1</v>
      </c>
      <c r="I296" s="249"/>
      <c r="J296" s="246"/>
      <c r="K296" s="246"/>
      <c r="L296" s="250"/>
      <c r="M296" s="251"/>
      <c r="N296" s="252"/>
      <c r="O296" s="252"/>
      <c r="P296" s="252"/>
      <c r="Q296" s="252"/>
      <c r="R296" s="252"/>
      <c r="S296" s="252"/>
      <c r="T296" s="253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4" t="s">
        <v>159</v>
      </c>
      <c r="AU296" s="254" t="s">
        <v>86</v>
      </c>
      <c r="AV296" s="14" t="s">
        <v>84</v>
      </c>
      <c r="AW296" s="14" t="s">
        <v>32</v>
      </c>
      <c r="AX296" s="14" t="s">
        <v>76</v>
      </c>
      <c r="AY296" s="254" t="s">
        <v>141</v>
      </c>
    </row>
    <row r="297" s="13" customFormat="1">
      <c r="A297" s="13"/>
      <c r="B297" s="233"/>
      <c r="C297" s="234"/>
      <c r="D297" s="235" t="s">
        <v>159</v>
      </c>
      <c r="E297" s="236" t="s">
        <v>1</v>
      </c>
      <c r="F297" s="237" t="s">
        <v>596</v>
      </c>
      <c r="G297" s="234"/>
      <c r="H297" s="238">
        <v>6.9699999999999998</v>
      </c>
      <c r="I297" s="239"/>
      <c r="J297" s="234"/>
      <c r="K297" s="234"/>
      <c r="L297" s="240"/>
      <c r="M297" s="241"/>
      <c r="N297" s="242"/>
      <c r="O297" s="242"/>
      <c r="P297" s="242"/>
      <c r="Q297" s="242"/>
      <c r="R297" s="242"/>
      <c r="S297" s="242"/>
      <c r="T297" s="24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4" t="s">
        <v>159</v>
      </c>
      <c r="AU297" s="244" t="s">
        <v>86</v>
      </c>
      <c r="AV297" s="13" t="s">
        <v>86</v>
      </c>
      <c r="AW297" s="13" t="s">
        <v>32</v>
      </c>
      <c r="AX297" s="13" t="s">
        <v>84</v>
      </c>
      <c r="AY297" s="244" t="s">
        <v>141</v>
      </c>
    </row>
    <row r="298" s="2" customFormat="1" ht="37.8" customHeight="1">
      <c r="A298" s="39"/>
      <c r="B298" s="40"/>
      <c r="C298" s="220" t="s">
        <v>597</v>
      </c>
      <c r="D298" s="220" t="s">
        <v>143</v>
      </c>
      <c r="E298" s="221" t="s">
        <v>598</v>
      </c>
      <c r="F298" s="222" t="s">
        <v>599</v>
      </c>
      <c r="G298" s="223" t="s">
        <v>157</v>
      </c>
      <c r="H298" s="224">
        <v>6.9699999999999998</v>
      </c>
      <c r="I298" s="225"/>
      <c r="J298" s="226">
        <f>ROUND(I298*H298,2)</f>
        <v>0</v>
      </c>
      <c r="K298" s="222" t="s">
        <v>147</v>
      </c>
      <c r="L298" s="45"/>
      <c r="M298" s="227" t="s">
        <v>1</v>
      </c>
      <c r="N298" s="228" t="s">
        <v>41</v>
      </c>
      <c r="O298" s="92"/>
      <c r="P298" s="229">
        <f>O298*H298</f>
        <v>0</v>
      </c>
      <c r="Q298" s="229">
        <v>0.048579999999999998</v>
      </c>
      <c r="R298" s="229">
        <f>Q298*H298</f>
        <v>0.33860259999999998</v>
      </c>
      <c r="S298" s="229">
        <v>0</v>
      </c>
      <c r="T298" s="230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1" t="s">
        <v>100</v>
      </c>
      <c r="AT298" s="231" t="s">
        <v>143</v>
      </c>
      <c r="AU298" s="231" t="s">
        <v>86</v>
      </c>
      <c r="AY298" s="18" t="s">
        <v>141</v>
      </c>
      <c r="BE298" s="232">
        <f>IF(N298="základní",J298,0)</f>
        <v>0</v>
      </c>
      <c r="BF298" s="232">
        <f>IF(N298="snížená",J298,0)</f>
        <v>0</v>
      </c>
      <c r="BG298" s="232">
        <f>IF(N298="zákl. přenesená",J298,0)</f>
        <v>0</v>
      </c>
      <c r="BH298" s="232">
        <f>IF(N298="sníž. přenesená",J298,0)</f>
        <v>0</v>
      </c>
      <c r="BI298" s="232">
        <f>IF(N298="nulová",J298,0)</f>
        <v>0</v>
      </c>
      <c r="BJ298" s="18" t="s">
        <v>84</v>
      </c>
      <c r="BK298" s="232">
        <f>ROUND(I298*H298,2)</f>
        <v>0</v>
      </c>
      <c r="BL298" s="18" t="s">
        <v>100</v>
      </c>
      <c r="BM298" s="231" t="s">
        <v>600</v>
      </c>
    </row>
    <row r="299" s="2" customFormat="1" ht="37.8" customHeight="1">
      <c r="A299" s="39"/>
      <c r="B299" s="40"/>
      <c r="C299" s="220" t="s">
        <v>601</v>
      </c>
      <c r="D299" s="220" t="s">
        <v>143</v>
      </c>
      <c r="E299" s="221" t="s">
        <v>598</v>
      </c>
      <c r="F299" s="222" t="s">
        <v>599</v>
      </c>
      <c r="G299" s="223" t="s">
        <v>157</v>
      </c>
      <c r="H299" s="224">
        <v>4.5</v>
      </c>
      <c r="I299" s="225"/>
      <c r="J299" s="226">
        <f>ROUND(I299*H299,2)</f>
        <v>0</v>
      </c>
      <c r="K299" s="222" t="s">
        <v>147</v>
      </c>
      <c r="L299" s="45"/>
      <c r="M299" s="227" t="s">
        <v>1</v>
      </c>
      <c r="N299" s="228" t="s">
        <v>41</v>
      </c>
      <c r="O299" s="92"/>
      <c r="P299" s="229">
        <f>O299*H299</f>
        <v>0</v>
      </c>
      <c r="Q299" s="229">
        <v>0.048579999999999998</v>
      </c>
      <c r="R299" s="229">
        <f>Q299*H299</f>
        <v>0.21861</v>
      </c>
      <c r="S299" s="229">
        <v>0</v>
      </c>
      <c r="T299" s="230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1" t="s">
        <v>100</v>
      </c>
      <c r="AT299" s="231" t="s">
        <v>143</v>
      </c>
      <c r="AU299" s="231" t="s">
        <v>86</v>
      </c>
      <c r="AY299" s="18" t="s">
        <v>141</v>
      </c>
      <c r="BE299" s="232">
        <f>IF(N299="základní",J299,0)</f>
        <v>0</v>
      </c>
      <c r="BF299" s="232">
        <f>IF(N299="snížená",J299,0)</f>
        <v>0</v>
      </c>
      <c r="BG299" s="232">
        <f>IF(N299="zákl. přenesená",J299,0)</f>
        <v>0</v>
      </c>
      <c r="BH299" s="232">
        <f>IF(N299="sníž. přenesená",J299,0)</f>
        <v>0</v>
      </c>
      <c r="BI299" s="232">
        <f>IF(N299="nulová",J299,0)</f>
        <v>0</v>
      </c>
      <c r="BJ299" s="18" t="s">
        <v>84</v>
      </c>
      <c r="BK299" s="232">
        <f>ROUND(I299*H299,2)</f>
        <v>0</v>
      </c>
      <c r="BL299" s="18" t="s">
        <v>100</v>
      </c>
      <c r="BM299" s="231" t="s">
        <v>602</v>
      </c>
    </row>
    <row r="300" s="2" customFormat="1" ht="24.15" customHeight="1">
      <c r="A300" s="39"/>
      <c r="B300" s="40"/>
      <c r="C300" s="220" t="s">
        <v>603</v>
      </c>
      <c r="D300" s="220" t="s">
        <v>143</v>
      </c>
      <c r="E300" s="221" t="s">
        <v>604</v>
      </c>
      <c r="F300" s="222" t="s">
        <v>605</v>
      </c>
      <c r="G300" s="223" t="s">
        <v>146</v>
      </c>
      <c r="H300" s="224">
        <v>27</v>
      </c>
      <c r="I300" s="225"/>
      <c r="J300" s="226">
        <f>ROUND(I300*H300,2)</f>
        <v>0</v>
      </c>
      <c r="K300" s="222" t="s">
        <v>147</v>
      </c>
      <c r="L300" s="45"/>
      <c r="M300" s="227" t="s">
        <v>1</v>
      </c>
      <c r="N300" s="228" t="s">
        <v>41</v>
      </c>
      <c r="O300" s="92"/>
      <c r="P300" s="229">
        <f>O300*H300</f>
        <v>0</v>
      </c>
      <c r="Q300" s="229">
        <v>0.0074400000000000004</v>
      </c>
      <c r="R300" s="229">
        <f>Q300*H300</f>
        <v>0.20088</v>
      </c>
      <c r="S300" s="229">
        <v>0</v>
      </c>
      <c r="T300" s="230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31" t="s">
        <v>100</v>
      </c>
      <c r="AT300" s="231" t="s">
        <v>143</v>
      </c>
      <c r="AU300" s="231" t="s">
        <v>86</v>
      </c>
      <c r="AY300" s="18" t="s">
        <v>141</v>
      </c>
      <c r="BE300" s="232">
        <f>IF(N300="základní",J300,0)</f>
        <v>0</v>
      </c>
      <c r="BF300" s="232">
        <f>IF(N300="snížená",J300,0)</f>
        <v>0</v>
      </c>
      <c r="BG300" s="232">
        <f>IF(N300="zákl. přenesená",J300,0)</f>
        <v>0</v>
      </c>
      <c r="BH300" s="232">
        <f>IF(N300="sníž. přenesená",J300,0)</f>
        <v>0</v>
      </c>
      <c r="BI300" s="232">
        <f>IF(N300="nulová",J300,0)</f>
        <v>0</v>
      </c>
      <c r="BJ300" s="18" t="s">
        <v>84</v>
      </c>
      <c r="BK300" s="232">
        <f>ROUND(I300*H300,2)</f>
        <v>0</v>
      </c>
      <c r="BL300" s="18" t="s">
        <v>100</v>
      </c>
      <c r="BM300" s="231" t="s">
        <v>606</v>
      </c>
    </row>
    <row r="301" s="13" customFormat="1">
      <c r="A301" s="13"/>
      <c r="B301" s="233"/>
      <c r="C301" s="234"/>
      <c r="D301" s="235" t="s">
        <v>159</v>
      </c>
      <c r="E301" s="236" t="s">
        <v>1</v>
      </c>
      <c r="F301" s="237" t="s">
        <v>607</v>
      </c>
      <c r="G301" s="234"/>
      <c r="H301" s="238">
        <v>26.207000000000001</v>
      </c>
      <c r="I301" s="239"/>
      <c r="J301" s="234"/>
      <c r="K301" s="234"/>
      <c r="L301" s="240"/>
      <c r="M301" s="241"/>
      <c r="N301" s="242"/>
      <c r="O301" s="242"/>
      <c r="P301" s="242"/>
      <c r="Q301" s="242"/>
      <c r="R301" s="242"/>
      <c r="S301" s="242"/>
      <c r="T301" s="24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4" t="s">
        <v>159</v>
      </c>
      <c r="AU301" s="244" t="s">
        <v>86</v>
      </c>
      <c r="AV301" s="13" t="s">
        <v>86</v>
      </c>
      <c r="AW301" s="13" t="s">
        <v>32</v>
      </c>
      <c r="AX301" s="13" t="s">
        <v>76</v>
      </c>
      <c r="AY301" s="244" t="s">
        <v>141</v>
      </c>
    </row>
    <row r="302" s="13" customFormat="1">
      <c r="A302" s="13"/>
      <c r="B302" s="233"/>
      <c r="C302" s="234"/>
      <c r="D302" s="235" t="s">
        <v>159</v>
      </c>
      <c r="E302" s="236" t="s">
        <v>1</v>
      </c>
      <c r="F302" s="237" t="s">
        <v>608</v>
      </c>
      <c r="G302" s="234"/>
      <c r="H302" s="238">
        <v>27</v>
      </c>
      <c r="I302" s="239"/>
      <c r="J302" s="234"/>
      <c r="K302" s="234"/>
      <c r="L302" s="240"/>
      <c r="M302" s="241"/>
      <c r="N302" s="242"/>
      <c r="O302" s="242"/>
      <c r="P302" s="242"/>
      <c r="Q302" s="242"/>
      <c r="R302" s="242"/>
      <c r="S302" s="242"/>
      <c r="T302" s="24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4" t="s">
        <v>159</v>
      </c>
      <c r="AU302" s="244" t="s">
        <v>86</v>
      </c>
      <c r="AV302" s="13" t="s">
        <v>86</v>
      </c>
      <c r="AW302" s="13" t="s">
        <v>32</v>
      </c>
      <c r="AX302" s="13" t="s">
        <v>84</v>
      </c>
      <c r="AY302" s="244" t="s">
        <v>141</v>
      </c>
    </row>
    <row r="303" s="2" customFormat="1" ht="24.15" customHeight="1">
      <c r="A303" s="39"/>
      <c r="B303" s="40"/>
      <c r="C303" s="220" t="s">
        <v>609</v>
      </c>
      <c r="D303" s="220" t="s">
        <v>143</v>
      </c>
      <c r="E303" s="221" t="s">
        <v>610</v>
      </c>
      <c r="F303" s="222" t="s">
        <v>611</v>
      </c>
      <c r="G303" s="223" t="s">
        <v>146</v>
      </c>
      <c r="H303" s="224">
        <v>3.5899999999999999</v>
      </c>
      <c r="I303" s="225"/>
      <c r="J303" s="226">
        <f>ROUND(I303*H303,2)</f>
        <v>0</v>
      </c>
      <c r="K303" s="222" t="s">
        <v>147</v>
      </c>
      <c r="L303" s="45"/>
      <c r="M303" s="227" t="s">
        <v>1</v>
      </c>
      <c r="N303" s="228" t="s">
        <v>41</v>
      </c>
      <c r="O303" s="92"/>
      <c r="P303" s="229">
        <f>O303*H303</f>
        <v>0</v>
      </c>
      <c r="Q303" s="229">
        <v>0.0072700000000000004</v>
      </c>
      <c r="R303" s="229">
        <f>Q303*H303</f>
        <v>0.026099299999999999</v>
      </c>
      <c r="S303" s="229">
        <v>0</v>
      </c>
      <c r="T303" s="230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1" t="s">
        <v>100</v>
      </c>
      <c r="AT303" s="231" t="s">
        <v>143</v>
      </c>
      <c r="AU303" s="231" t="s">
        <v>86</v>
      </c>
      <c r="AY303" s="18" t="s">
        <v>141</v>
      </c>
      <c r="BE303" s="232">
        <f>IF(N303="základní",J303,0)</f>
        <v>0</v>
      </c>
      <c r="BF303" s="232">
        <f>IF(N303="snížená",J303,0)</f>
        <v>0</v>
      </c>
      <c r="BG303" s="232">
        <f>IF(N303="zákl. přenesená",J303,0)</f>
        <v>0</v>
      </c>
      <c r="BH303" s="232">
        <f>IF(N303="sníž. přenesená",J303,0)</f>
        <v>0</v>
      </c>
      <c r="BI303" s="232">
        <f>IF(N303="nulová",J303,0)</f>
        <v>0</v>
      </c>
      <c r="BJ303" s="18" t="s">
        <v>84</v>
      </c>
      <c r="BK303" s="232">
        <f>ROUND(I303*H303,2)</f>
        <v>0</v>
      </c>
      <c r="BL303" s="18" t="s">
        <v>100</v>
      </c>
      <c r="BM303" s="231" t="s">
        <v>612</v>
      </c>
    </row>
    <row r="304" s="13" customFormat="1">
      <c r="A304" s="13"/>
      <c r="B304" s="233"/>
      <c r="C304" s="234"/>
      <c r="D304" s="235" t="s">
        <v>159</v>
      </c>
      <c r="E304" s="236" t="s">
        <v>1</v>
      </c>
      <c r="F304" s="237" t="s">
        <v>613</v>
      </c>
      <c r="G304" s="234"/>
      <c r="H304" s="238">
        <v>0.83999999999999997</v>
      </c>
      <c r="I304" s="239"/>
      <c r="J304" s="234"/>
      <c r="K304" s="234"/>
      <c r="L304" s="240"/>
      <c r="M304" s="241"/>
      <c r="N304" s="242"/>
      <c r="O304" s="242"/>
      <c r="P304" s="242"/>
      <c r="Q304" s="242"/>
      <c r="R304" s="242"/>
      <c r="S304" s="242"/>
      <c r="T304" s="24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4" t="s">
        <v>159</v>
      </c>
      <c r="AU304" s="244" t="s">
        <v>86</v>
      </c>
      <c r="AV304" s="13" t="s">
        <v>86</v>
      </c>
      <c r="AW304" s="13" t="s">
        <v>32</v>
      </c>
      <c r="AX304" s="13" t="s">
        <v>76</v>
      </c>
      <c r="AY304" s="244" t="s">
        <v>141</v>
      </c>
    </row>
    <row r="305" s="13" customFormat="1">
      <c r="A305" s="13"/>
      <c r="B305" s="233"/>
      <c r="C305" s="234"/>
      <c r="D305" s="235" t="s">
        <v>159</v>
      </c>
      <c r="E305" s="236" t="s">
        <v>1</v>
      </c>
      <c r="F305" s="237" t="s">
        <v>614</v>
      </c>
      <c r="G305" s="234"/>
      <c r="H305" s="238">
        <v>1.2</v>
      </c>
      <c r="I305" s="239"/>
      <c r="J305" s="234"/>
      <c r="K305" s="234"/>
      <c r="L305" s="240"/>
      <c r="M305" s="241"/>
      <c r="N305" s="242"/>
      <c r="O305" s="242"/>
      <c r="P305" s="242"/>
      <c r="Q305" s="242"/>
      <c r="R305" s="242"/>
      <c r="S305" s="242"/>
      <c r="T305" s="24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4" t="s">
        <v>159</v>
      </c>
      <c r="AU305" s="244" t="s">
        <v>86</v>
      </c>
      <c r="AV305" s="13" t="s">
        <v>86</v>
      </c>
      <c r="AW305" s="13" t="s">
        <v>32</v>
      </c>
      <c r="AX305" s="13" t="s">
        <v>76</v>
      </c>
      <c r="AY305" s="244" t="s">
        <v>141</v>
      </c>
    </row>
    <row r="306" s="13" customFormat="1">
      <c r="A306" s="13"/>
      <c r="B306" s="233"/>
      <c r="C306" s="234"/>
      <c r="D306" s="235" t="s">
        <v>159</v>
      </c>
      <c r="E306" s="236" t="s">
        <v>1</v>
      </c>
      <c r="F306" s="237" t="s">
        <v>615</v>
      </c>
      <c r="G306" s="234"/>
      <c r="H306" s="238">
        <v>0.75</v>
      </c>
      <c r="I306" s="239"/>
      <c r="J306" s="234"/>
      <c r="K306" s="234"/>
      <c r="L306" s="240"/>
      <c r="M306" s="241"/>
      <c r="N306" s="242"/>
      <c r="O306" s="242"/>
      <c r="P306" s="242"/>
      <c r="Q306" s="242"/>
      <c r="R306" s="242"/>
      <c r="S306" s="242"/>
      <c r="T306" s="24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4" t="s">
        <v>159</v>
      </c>
      <c r="AU306" s="244" t="s">
        <v>86</v>
      </c>
      <c r="AV306" s="13" t="s">
        <v>86</v>
      </c>
      <c r="AW306" s="13" t="s">
        <v>32</v>
      </c>
      <c r="AX306" s="13" t="s">
        <v>76</v>
      </c>
      <c r="AY306" s="244" t="s">
        <v>141</v>
      </c>
    </row>
    <row r="307" s="13" customFormat="1">
      <c r="A307" s="13"/>
      <c r="B307" s="233"/>
      <c r="C307" s="234"/>
      <c r="D307" s="235" t="s">
        <v>159</v>
      </c>
      <c r="E307" s="236" t="s">
        <v>1</v>
      </c>
      <c r="F307" s="237" t="s">
        <v>616</v>
      </c>
      <c r="G307" s="234"/>
      <c r="H307" s="238">
        <v>0.80000000000000004</v>
      </c>
      <c r="I307" s="239"/>
      <c r="J307" s="234"/>
      <c r="K307" s="234"/>
      <c r="L307" s="240"/>
      <c r="M307" s="241"/>
      <c r="N307" s="242"/>
      <c r="O307" s="242"/>
      <c r="P307" s="242"/>
      <c r="Q307" s="242"/>
      <c r="R307" s="242"/>
      <c r="S307" s="242"/>
      <c r="T307" s="24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4" t="s">
        <v>159</v>
      </c>
      <c r="AU307" s="244" t="s">
        <v>86</v>
      </c>
      <c r="AV307" s="13" t="s">
        <v>86</v>
      </c>
      <c r="AW307" s="13" t="s">
        <v>32</v>
      </c>
      <c r="AX307" s="13" t="s">
        <v>76</v>
      </c>
      <c r="AY307" s="244" t="s">
        <v>141</v>
      </c>
    </row>
    <row r="308" s="15" customFormat="1">
      <c r="A308" s="15"/>
      <c r="B308" s="255"/>
      <c r="C308" s="256"/>
      <c r="D308" s="235" t="s">
        <v>159</v>
      </c>
      <c r="E308" s="257" t="s">
        <v>1</v>
      </c>
      <c r="F308" s="258" t="s">
        <v>192</v>
      </c>
      <c r="G308" s="256"/>
      <c r="H308" s="259">
        <v>3.5899999999999999</v>
      </c>
      <c r="I308" s="260"/>
      <c r="J308" s="256"/>
      <c r="K308" s="256"/>
      <c r="L308" s="261"/>
      <c r="M308" s="262"/>
      <c r="N308" s="263"/>
      <c r="O308" s="263"/>
      <c r="P308" s="263"/>
      <c r="Q308" s="263"/>
      <c r="R308" s="263"/>
      <c r="S308" s="263"/>
      <c r="T308" s="264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65" t="s">
        <v>159</v>
      </c>
      <c r="AU308" s="265" t="s">
        <v>86</v>
      </c>
      <c r="AV308" s="15" t="s">
        <v>100</v>
      </c>
      <c r="AW308" s="15" t="s">
        <v>32</v>
      </c>
      <c r="AX308" s="15" t="s">
        <v>84</v>
      </c>
      <c r="AY308" s="265" t="s">
        <v>141</v>
      </c>
    </row>
    <row r="309" s="2" customFormat="1" ht="24.15" customHeight="1">
      <c r="A309" s="39"/>
      <c r="B309" s="40"/>
      <c r="C309" s="220" t="s">
        <v>617</v>
      </c>
      <c r="D309" s="220" t="s">
        <v>143</v>
      </c>
      <c r="E309" s="221" t="s">
        <v>618</v>
      </c>
      <c r="F309" s="222" t="s">
        <v>619</v>
      </c>
      <c r="G309" s="223" t="s">
        <v>146</v>
      </c>
      <c r="H309" s="224">
        <v>6.1600000000000001</v>
      </c>
      <c r="I309" s="225"/>
      <c r="J309" s="226">
        <f>ROUND(I309*H309,2)</f>
        <v>0</v>
      </c>
      <c r="K309" s="222" t="s">
        <v>147</v>
      </c>
      <c r="L309" s="45"/>
      <c r="M309" s="227" t="s">
        <v>1</v>
      </c>
      <c r="N309" s="228" t="s">
        <v>41</v>
      </c>
      <c r="O309" s="92"/>
      <c r="P309" s="229">
        <f>O309*H309</f>
        <v>0</v>
      </c>
      <c r="Q309" s="229">
        <v>0.017639999999999999</v>
      </c>
      <c r="R309" s="229">
        <f>Q309*H309</f>
        <v>0.10866239999999999</v>
      </c>
      <c r="S309" s="229">
        <v>0</v>
      </c>
      <c r="T309" s="230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1" t="s">
        <v>100</v>
      </c>
      <c r="AT309" s="231" t="s">
        <v>143</v>
      </c>
      <c r="AU309" s="231" t="s">
        <v>86</v>
      </c>
      <c r="AY309" s="18" t="s">
        <v>141</v>
      </c>
      <c r="BE309" s="232">
        <f>IF(N309="základní",J309,0)</f>
        <v>0</v>
      </c>
      <c r="BF309" s="232">
        <f>IF(N309="snížená",J309,0)</f>
        <v>0</v>
      </c>
      <c r="BG309" s="232">
        <f>IF(N309="zákl. přenesená",J309,0)</f>
        <v>0</v>
      </c>
      <c r="BH309" s="232">
        <f>IF(N309="sníž. přenesená",J309,0)</f>
        <v>0</v>
      </c>
      <c r="BI309" s="232">
        <f>IF(N309="nulová",J309,0)</f>
        <v>0</v>
      </c>
      <c r="BJ309" s="18" t="s">
        <v>84</v>
      </c>
      <c r="BK309" s="232">
        <f>ROUND(I309*H309,2)</f>
        <v>0</v>
      </c>
      <c r="BL309" s="18" t="s">
        <v>100</v>
      </c>
      <c r="BM309" s="231" t="s">
        <v>620</v>
      </c>
    </row>
    <row r="310" s="13" customFormat="1">
      <c r="A310" s="13"/>
      <c r="B310" s="233"/>
      <c r="C310" s="234"/>
      <c r="D310" s="235" t="s">
        <v>159</v>
      </c>
      <c r="E310" s="236" t="s">
        <v>1</v>
      </c>
      <c r="F310" s="237" t="s">
        <v>621</v>
      </c>
      <c r="G310" s="234"/>
      <c r="H310" s="238">
        <v>2.9119999999999999</v>
      </c>
      <c r="I310" s="239"/>
      <c r="J310" s="234"/>
      <c r="K310" s="234"/>
      <c r="L310" s="240"/>
      <c r="M310" s="241"/>
      <c r="N310" s="242"/>
      <c r="O310" s="242"/>
      <c r="P310" s="242"/>
      <c r="Q310" s="242"/>
      <c r="R310" s="242"/>
      <c r="S310" s="242"/>
      <c r="T310" s="24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4" t="s">
        <v>159</v>
      </c>
      <c r="AU310" s="244" t="s">
        <v>86</v>
      </c>
      <c r="AV310" s="13" t="s">
        <v>86</v>
      </c>
      <c r="AW310" s="13" t="s">
        <v>32</v>
      </c>
      <c r="AX310" s="13" t="s">
        <v>76</v>
      </c>
      <c r="AY310" s="244" t="s">
        <v>141</v>
      </c>
    </row>
    <row r="311" s="13" customFormat="1">
      <c r="A311" s="13"/>
      <c r="B311" s="233"/>
      <c r="C311" s="234"/>
      <c r="D311" s="235" t="s">
        <v>159</v>
      </c>
      <c r="E311" s="236" t="s">
        <v>1</v>
      </c>
      <c r="F311" s="237" t="s">
        <v>622</v>
      </c>
      <c r="G311" s="234"/>
      <c r="H311" s="238">
        <v>3.2480000000000002</v>
      </c>
      <c r="I311" s="239"/>
      <c r="J311" s="234"/>
      <c r="K311" s="234"/>
      <c r="L311" s="240"/>
      <c r="M311" s="241"/>
      <c r="N311" s="242"/>
      <c r="O311" s="242"/>
      <c r="P311" s="242"/>
      <c r="Q311" s="242"/>
      <c r="R311" s="242"/>
      <c r="S311" s="242"/>
      <c r="T311" s="24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4" t="s">
        <v>159</v>
      </c>
      <c r="AU311" s="244" t="s">
        <v>86</v>
      </c>
      <c r="AV311" s="13" t="s">
        <v>86</v>
      </c>
      <c r="AW311" s="13" t="s">
        <v>32</v>
      </c>
      <c r="AX311" s="13" t="s">
        <v>76</v>
      </c>
      <c r="AY311" s="244" t="s">
        <v>141</v>
      </c>
    </row>
    <row r="312" s="15" customFormat="1">
      <c r="A312" s="15"/>
      <c r="B312" s="255"/>
      <c r="C312" s="256"/>
      <c r="D312" s="235" t="s">
        <v>159</v>
      </c>
      <c r="E312" s="257" t="s">
        <v>1</v>
      </c>
      <c r="F312" s="258" t="s">
        <v>192</v>
      </c>
      <c r="G312" s="256"/>
      <c r="H312" s="259">
        <v>6.1600000000000001</v>
      </c>
      <c r="I312" s="260"/>
      <c r="J312" s="256"/>
      <c r="K312" s="256"/>
      <c r="L312" s="261"/>
      <c r="M312" s="262"/>
      <c r="N312" s="263"/>
      <c r="O312" s="263"/>
      <c r="P312" s="263"/>
      <c r="Q312" s="263"/>
      <c r="R312" s="263"/>
      <c r="S312" s="263"/>
      <c r="T312" s="264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65" t="s">
        <v>159</v>
      </c>
      <c r="AU312" s="265" t="s">
        <v>86</v>
      </c>
      <c r="AV312" s="15" t="s">
        <v>100</v>
      </c>
      <c r="AW312" s="15" t="s">
        <v>32</v>
      </c>
      <c r="AX312" s="15" t="s">
        <v>84</v>
      </c>
      <c r="AY312" s="265" t="s">
        <v>141</v>
      </c>
    </row>
    <row r="313" s="2" customFormat="1" ht="24.15" customHeight="1">
      <c r="A313" s="39"/>
      <c r="B313" s="40"/>
      <c r="C313" s="220" t="s">
        <v>623</v>
      </c>
      <c r="D313" s="220" t="s">
        <v>143</v>
      </c>
      <c r="E313" s="221" t="s">
        <v>624</v>
      </c>
      <c r="F313" s="222" t="s">
        <v>625</v>
      </c>
      <c r="G313" s="223" t="s">
        <v>146</v>
      </c>
      <c r="H313" s="224">
        <v>27</v>
      </c>
      <c r="I313" s="225"/>
      <c r="J313" s="226">
        <f>ROUND(I313*H313,2)</f>
        <v>0</v>
      </c>
      <c r="K313" s="222" t="s">
        <v>147</v>
      </c>
      <c r="L313" s="45"/>
      <c r="M313" s="227" t="s">
        <v>1</v>
      </c>
      <c r="N313" s="228" t="s">
        <v>41</v>
      </c>
      <c r="O313" s="92"/>
      <c r="P313" s="229">
        <f>O313*H313</f>
        <v>0</v>
      </c>
      <c r="Q313" s="229">
        <v>0</v>
      </c>
      <c r="R313" s="229">
        <f>Q313*H313</f>
        <v>0</v>
      </c>
      <c r="S313" s="229">
        <v>0</v>
      </c>
      <c r="T313" s="230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1" t="s">
        <v>100</v>
      </c>
      <c r="AT313" s="231" t="s">
        <v>143</v>
      </c>
      <c r="AU313" s="231" t="s">
        <v>86</v>
      </c>
      <c r="AY313" s="18" t="s">
        <v>141</v>
      </c>
      <c r="BE313" s="232">
        <f>IF(N313="základní",J313,0)</f>
        <v>0</v>
      </c>
      <c r="BF313" s="232">
        <f>IF(N313="snížená",J313,0)</f>
        <v>0</v>
      </c>
      <c r="BG313" s="232">
        <f>IF(N313="zákl. přenesená",J313,0)</f>
        <v>0</v>
      </c>
      <c r="BH313" s="232">
        <f>IF(N313="sníž. přenesená",J313,0)</f>
        <v>0</v>
      </c>
      <c r="BI313" s="232">
        <f>IF(N313="nulová",J313,0)</f>
        <v>0</v>
      </c>
      <c r="BJ313" s="18" t="s">
        <v>84</v>
      </c>
      <c r="BK313" s="232">
        <f>ROUND(I313*H313,2)</f>
        <v>0</v>
      </c>
      <c r="BL313" s="18" t="s">
        <v>100</v>
      </c>
      <c r="BM313" s="231" t="s">
        <v>626</v>
      </c>
    </row>
    <row r="314" s="2" customFormat="1" ht="24.15" customHeight="1">
      <c r="A314" s="39"/>
      <c r="B314" s="40"/>
      <c r="C314" s="220" t="s">
        <v>627</v>
      </c>
      <c r="D314" s="220" t="s">
        <v>143</v>
      </c>
      <c r="E314" s="221" t="s">
        <v>628</v>
      </c>
      <c r="F314" s="222" t="s">
        <v>629</v>
      </c>
      <c r="G314" s="223" t="s">
        <v>146</v>
      </c>
      <c r="H314" s="224">
        <v>3.5899999999999999</v>
      </c>
      <c r="I314" s="225"/>
      <c r="J314" s="226">
        <f>ROUND(I314*H314,2)</f>
        <v>0</v>
      </c>
      <c r="K314" s="222" t="s">
        <v>147</v>
      </c>
      <c r="L314" s="45"/>
      <c r="M314" s="227" t="s">
        <v>1</v>
      </c>
      <c r="N314" s="228" t="s">
        <v>41</v>
      </c>
      <c r="O314" s="92"/>
      <c r="P314" s="229">
        <f>O314*H314</f>
        <v>0</v>
      </c>
      <c r="Q314" s="229">
        <v>5.0000000000000002E-05</v>
      </c>
      <c r="R314" s="229">
        <f>Q314*H314</f>
        <v>0.0001795</v>
      </c>
      <c r="S314" s="229">
        <v>0</v>
      </c>
      <c r="T314" s="230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31" t="s">
        <v>100</v>
      </c>
      <c r="AT314" s="231" t="s">
        <v>143</v>
      </c>
      <c r="AU314" s="231" t="s">
        <v>86</v>
      </c>
      <c r="AY314" s="18" t="s">
        <v>141</v>
      </c>
      <c r="BE314" s="232">
        <f>IF(N314="základní",J314,0)</f>
        <v>0</v>
      </c>
      <c r="BF314" s="232">
        <f>IF(N314="snížená",J314,0)</f>
        <v>0</v>
      </c>
      <c r="BG314" s="232">
        <f>IF(N314="zákl. přenesená",J314,0)</f>
        <v>0</v>
      </c>
      <c r="BH314" s="232">
        <f>IF(N314="sníž. přenesená",J314,0)</f>
        <v>0</v>
      </c>
      <c r="BI314" s="232">
        <f>IF(N314="nulová",J314,0)</f>
        <v>0</v>
      </c>
      <c r="BJ314" s="18" t="s">
        <v>84</v>
      </c>
      <c r="BK314" s="232">
        <f>ROUND(I314*H314,2)</f>
        <v>0</v>
      </c>
      <c r="BL314" s="18" t="s">
        <v>100</v>
      </c>
      <c r="BM314" s="231" t="s">
        <v>630</v>
      </c>
    </row>
    <row r="315" s="2" customFormat="1" ht="24.15" customHeight="1">
      <c r="A315" s="39"/>
      <c r="B315" s="40"/>
      <c r="C315" s="220" t="s">
        <v>631</v>
      </c>
      <c r="D315" s="220" t="s">
        <v>143</v>
      </c>
      <c r="E315" s="221" t="s">
        <v>632</v>
      </c>
      <c r="F315" s="222" t="s">
        <v>633</v>
      </c>
      <c r="G315" s="223" t="s">
        <v>146</v>
      </c>
      <c r="H315" s="224">
        <v>6.1600000000000001</v>
      </c>
      <c r="I315" s="225"/>
      <c r="J315" s="226">
        <f>ROUND(I315*H315,2)</f>
        <v>0</v>
      </c>
      <c r="K315" s="222" t="s">
        <v>147</v>
      </c>
      <c r="L315" s="45"/>
      <c r="M315" s="227" t="s">
        <v>1</v>
      </c>
      <c r="N315" s="228" t="s">
        <v>41</v>
      </c>
      <c r="O315" s="92"/>
      <c r="P315" s="229">
        <f>O315*H315</f>
        <v>0</v>
      </c>
      <c r="Q315" s="229">
        <v>0</v>
      </c>
      <c r="R315" s="229">
        <f>Q315*H315</f>
        <v>0</v>
      </c>
      <c r="S315" s="229">
        <v>0</v>
      </c>
      <c r="T315" s="230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1" t="s">
        <v>100</v>
      </c>
      <c r="AT315" s="231" t="s">
        <v>143</v>
      </c>
      <c r="AU315" s="231" t="s">
        <v>86</v>
      </c>
      <c r="AY315" s="18" t="s">
        <v>141</v>
      </c>
      <c r="BE315" s="232">
        <f>IF(N315="základní",J315,0)</f>
        <v>0</v>
      </c>
      <c r="BF315" s="232">
        <f>IF(N315="snížená",J315,0)</f>
        <v>0</v>
      </c>
      <c r="BG315" s="232">
        <f>IF(N315="zákl. přenesená",J315,0)</f>
        <v>0</v>
      </c>
      <c r="BH315" s="232">
        <f>IF(N315="sníž. přenesená",J315,0)</f>
        <v>0</v>
      </c>
      <c r="BI315" s="232">
        <f>IF(N315="nulová",J315,0)</f>
        <v>0</v>
      </c>
      <c r="BJ315" s="18" t="s">
        <v>84</v>
      </c>
      <c r="BK315" s="232">
        <f>ROUND(I315*H315,2)</f>
        <v>0</v>
      </c>
      <c r="BL315" s="18" t="s">
        <v>100</v>
      </c>
      <c r="BM315" s="231" t="s">
        <v>634</v>
      </c>
    </row>
    <row r="316" s="2" customFormat="1" ht="21.75" customHeight="1">
      <c r="A316" s="39"/>
      <c r="B316" s="40"/>
      <c r="C316" s="220" t="s">
        <v>635</v>
      </c>
      <c r="D316" s="220" t="s">
        <v>143</v>
      </c>
      <c r="E316" s="221" t="s">
        <v>636</v>
      </c>
      <c r="F316" s="222" t="s">
        <v>637</v>
      </c>
      <c r="G316" s="223" t="s">
        <v>196</v>
      </c>
      <c r="H316" s="224">
        <v>1.2</v>
      </c>
      <c r="I316" s="225"/>
      <c r="J316" s="226">
        <f>ROUND(I316*H316,2)</f>
        <v>0</v>
      </c>
      <c r="K316" s="222" t="s">
        <v>147</v>
      </c>
      <c r="L316" s="45"/>
      <c r="M316" s="227" t="s">
        <v>1</v>
      </c>
      <c r="N316" s="228" t="s">
        <v>41</v>
      </c>
      <c r="O316" s="92"/>
      <c r="P316" s="229">
        <f>O316*H316</f>
        <v>0</v>
      </c>
      <c r="Q316" s="229">
        <v>1.0492699999999999</v>
      </c>
      <c r="R316" s="229">
        <f>Q316*H316</f>
        <v>1.2591239999999999</v>
      </c>
      <c r="S316" s="229">
        <v>0</v>
      </c>
      <c r="T316" s="230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31" t="s">
        <v>100</v>
      </c>
      <c r="AT316" s="231" t="s">
        <v>143</v>
      </c>
      <c r="AU316" s="231" t="s">
        <v>86</v>
      </c>
      <c r="AY316" s="18" t="s">
        <v>141</v>
      </c>
      <c r="BE316" s="232">
        <f>IF(N316="základní",J316,0)</f>
        <v>0</v>
      </c>
      <c r="BF316" s="232">
        <f>IF(N316="snížená",J316,0)</f>
        <v>0</v>
      </c>
      <c r="BG316" s="232">
        <f>IF(N316="zákl. přenesená",J316,0)</f>
        <v>0</v>
      </c>
      <c r="BH316" s="232">
        <f>IF(N316="sníž. přenesená",J316,0)</f>
        <v>0</v>
      </c>
      <c r="BI316" s="232">
        <f>IF(N316="nulová",J316,0)</f>
        <v>0</v>
      </c>
      <c r="BJ316" s="18" t="s">
        <v>84</v>
      </c>
      <c r="BK316" s="232">
        <f>ROUND(I316*H316,2)</f>
        <v>0</v>
      </c>
      <c r="BL316" s="18" t="s">
        <v>100</v>
      </c>
      <c r="BM316" s="231" t="s">
        <v>638</v>
      </c>
    </row>
    <row r="317" s="13" customFormat="1">
      <c r="A317" s="13"/>
      <c r="B317" s="233"/>
      <c r="C317" s="234"/>
      <c r="D317" s="235" t="s">
        <v>159</v>
      </c>
      <c r="E317" s="236" t="s">
        <v>1</v>
      </c>
      <c r="F317" s="237" t="s">
        <v>639</v>
      </c>
      <c r="G317" s="234"/>
      <c r="H317" s="238">
        <v>1.2</v>
      </c>
      <c r="I317" s="239"/>
      <c r="J317" s="234"/>
      <c r="K317" s="234"/>
      <c r="L317" s="240"/>
      <c r="M317" s="241"/>
      <c r="N317" s="242"/>
      <c r="O317" s="242"/>
      <c r="P317" s="242"/>
      <c r="Q317" s="242"/>
      <c r="R317" s="242"/>
      <c r="S317" s="242"/>
      <c r="T317" s="24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4" t="s">
        <v>159</v>
      </c>
      <c r="AU317" s="244" t="s">
        <v>86</v>
      </c>
      <c r="AV317" s="13" t="s">
        <v>86</v>
      </c>
      <c r="AW317" s="13" t="s">
        <v>32</v>
      </c>
      <c r="AX317" s="13" t="s">
        <v>84</v>
      </c>
      <c r="AY317" s="244" t="s">
        <v>141</v>
      </c>
    </row>
    <row r="318" s="2" customFormat="1" ht="21.75" customHeight="1">
      <c r="A318" s="39"/>
      <c r="B318" s="40"/>
      <c r="C318" s="220" t="s">
        <v>640</v>
      </c>
      <c r="D318" s="220" t="s">
        <v>143</v>
      </c>
      <c r="E318" s="221" t="s">
        <v>641</v>
      </c>
      <c r="F318" s="222" t="s">
        <v>642</v>
      </c>
      <c r="G318" s="223" t="s">
        <v>196</v>
      </c>
      <c r="H318" s="224">
        <v>0.24099999999999999</v>
      </c>
      <c r="I318" s="225"/>
      <c r="J318" s="226">
        <f>ROUND(I318*H318,2)</f>
        <v>0</v>
      </c>
      <c r="K318" s="222" t="s">
        <v>147</v>
      </c>
      <c r="L318" s="45"/>
      <c r="M318" s="227" t="s">
        <v>1</v>
      </c>
      <c r="N318" s="228" t="s">
        <v>41</v>
      </c>
      <c r="O318" s="92"/>
      <c r="P318" s="229">
        <f>O318*H318</f>
        <v>0</v>
      </c>
      <c r="Q318" s="229">
        <v>1.09687</v>
      </c>
      <c r="R318" s="229">
        <f>Q318*H318</f>
        <v>0.26434566999999998</v>
      </c>
      <c r="S318" s="229">
        <v>0</v>
      </c>
      <c r="T318" s="230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1" t="s">
        <v>100</v>
      </c>
      <c r="AT318" s="231" t="s">
        <v>143</v>
      </c>
      <c r="AU318" s="231" t="s">
        <v>86</v>
      </c>
      <c r="AY318" s="18" t="s">
        <v>141</v>
      </c>
      <c r="BE318" s="232">
        <f>IF(N318="základní",J318,0)</f>
        <v>0</v>
      </c>
      <c r="BF318" s="232">
        <f>IF(N318="snížená",J318,0)</f>
        <v>0</v>
      </c>
      <c r="BG318" s="232">
        <f>IF(N318="zákl. přenesená",J318,0)</f>
        <v>0</v>
      </c>
      <c r="BH318" s="232">
        <f>IF(N318="sníž. přenesená",J318,0)</f>
        <v>0</v>
      </c>
      <c r="BI318" s="232">
        <f>IF(N318="nulová",J318,0)</f>
        <v>0</v>
      </c>
      <c r="BJ318" s="18" t="s">
        <v>84</v>
      </c>
      <c r="BK318" s="232">
        <f>ROUND(I318*H318,2)</f>
        <v>0</v>
      </c>
      <c r="BL318" s="18" t="s">
        <v>100</v>
      </c>
      <c r="BM318" s="231" t="s">
        <v>643</v>
      </c>
    </row>
    <row r="319" s="13" customFormat="1">
      <c r="A319" s="13"/>
      <c r="B319" s="233"/>
      <c r="C319" s="234"/>
      <c r="D319" s="235" t="s">
        <v>159</v>
      </c>
      <c r="E319" s="236" t="s">
        <v>1</v>
      </c>
      <c r="F319" s="237" t="s">
        <v>644</v>
      </c>
      <c r="G319" s="234"/>
      <c r="H319" s="238">
        <v>0.24099999999999999</v>
      </c>
      <c r="I319" s="239"/>
      <c r="J319" s="234"/>
      <c r="K319" s="234"/>
      <c r="L319" s="240"/>
      <c r="M319" s="241"/>
      <c r="N319" s="242"/>
      <c r="O319" s="242"/>
      <c r="P319" s="242"/>
      <c r="Q319" s="242"/>
      <c r="R319" s="242"/>
      <c r="S319" s="242"/>
      <c r="T319" s="24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4" t="s">
        <v>159</v>
      </c>
      <c r="AU319" s="244" t="s">
        <v>86</v>
      </c>
      <c r="AV319" s="13" t="s">
        <v>86</v>
      </c>
      <c r="AW319" s="13" t="s">
        <v>32</v>
      </c>
      <c r="AX319" s="13" t="s">
        <v>84</v>
      </c>
      <c r="AY319" s="244" t="s">
        <v>141</v>
      </c>
    </row>
    <row r="320" s="2" customFormat="1" ht="24.15" customHeight="1">
      <c r="A320" s="39"/>
      <c r="B320" s="40"/>
      <c r="C320" s="220" t="s">
        <v>645</v>
      </c>
      <c r="D320" s="220" t="s">
        <v>143</v>
      </c>
      <c r="E320" s="221" t="s">
        <v>646</v>
      </c>
      <c r="F320" s="222" t="s">
        <v>647</v>
      </c>
      <c r="G320" s="223" t="s">
        <v>146</v>
      </c>
      <c r="H320" s="224">
        <v>34.350000000000001</v>
      </c>
      <c r="I320" s="225"/>
      <c r="J320" s="226">
        <f>ROUND(I320*H320,2)</f>
        <v>0</v>
      </c>
      <c r="K320" s="222" t="s">
        <v>147</v>
      </c>
      <c r="L320" s="45"/>
      <c r="M320" s="227" t="s">
        <v>1</v>
      </c>
      <c r="N320" s="228" t="s">
        <v>41</v>
      </c>
      <c r="O320" s="92"/>
      <c r="P320" s="229">
        <f>O320*H320</f>
        <v>0</v>
      </c>
      <c r="Q320" s="229">
        <v>0.24290000000000001</v>
      </c>
      <c r="R320" s="229">
        <f>Q320*H320</f>
        <v>8.3436149999999998</v>
      </c>
      <c r="S320" s="229">
        <v>0</v>
      </c>
      <c r="T320" s="230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1" t="s">
        <v>100</v>
      </c>
      <c r="AT320" s="231" t="s">
        <v>143</v>
      </c>
      <c r="AU320" s="231" t="s">
        <v>86</v>
      </c>
      <c r="AY320" s="18" t="s">
        <v>141</v>
      </c>
      <c r="BE320" s="232">
        <f>IF(N320="základní",J320,0)</f>
        <v>0</v>
      </c>
      <c r="BF320" s="232">
        <f>IF(N320="snížená",J320,0)</f>
        <v>0</v>
      </c>
      <c r="BG320" s="232">
        <f>IF(N320="zákl. přenesená",J320,0)</f>
        <v>0</v>
      </c>
      <c r="BH320" s="232">
        <f>IF(N320="sníž. přenesená",J320,0)</f>
        <v>0</v>
      </c>
      <c r="BI320" s="232">
        <f>IF(N320="nulová",J320,0)</f>
        <v>0</v>
      </c>
      <c r="BJ320" s="18" t="s">
        <v>84</v>
      </c>
      <c r="BK320" s="232">
        <f>ROUND(I320*H320,2)</f>
        <v>0</v>
      </c>
      <c r="BL320" s="18" t="s">
        <v>100</v>
      </c>
      <c r="BM320" s="231" t="s">
        <v>648</v>
      </c>
    </row>
    <row r="321" s="14" customFormat="1">
      <c r="A321" s="14"/>
      <c r="B321" s="245"/>
      <c r="C321" s="246"/>
      <c r="D321" s="235" t="s">
        <v>159</v>
      </c>
      <c r="E321" s="247" t="s">
        <v>1</v>
      </c>
      <c r="F321" s="248" t="s">
        <v>649</v>
      </c>
      <c r="G321" s="246"/>
      <c r="H321" s="247" t="s">
        <v>1</v>
      </c>
      <c r="I321" s="249"/>
      <c r="J321" s="246"/>
      <c r="K321" s="246"/>
      <c r="L321" s="250"/>
      <c r="M321" s="251"/>
      <c r="N321" s="252"/>
      <c r="O321" s="252"/>
      <c r="P321" s="252"/>
      <c r="Q321" s="252"/>
      <c r="R321" s="252"/>
      <c r="S321" s="252"/>
      <c r="T321" s="253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4" t="s">
        <v>159</v>
      </c>
      <c r="AU321" s="254" t="s">
        <v>86</v>
      </c>
      <c r="AV321" s="14" t="s">
        <v>84</v>
      </c>
      <c r="AW321" s="14" t="s">
        <v>32</v>
      </c>
      <c r="AX321" s="14" t="s">
        <v>76</v>
      </c>
      <c r="AY321" s="254" t="s">
        <v>141</v>
      </c>
    </row>
    <row r="322" s="13" customFormat="1">
      <c r="A322" s="13"/>
      <c r="B322" s="233"/>
      <c r="C322" s="234"/>
      <c r="D322" s="235" t="s">
        <v>159</v>
      </c>
      <c r="E322" s="236" t="s">
        <v>1</v>
      </c>
      <c r="F322" s="237" t="s">
        <v>650</v>
      </c>
      <c r="G322" s="234"/>
      <c r="H322" s="238">
        <v>18.02</v>
      </c>
      <c r="I322" s="239"/>
      <c r="J322" s="234"/>
      <c r="K322" s="234"/>
      <c r="L322" s="240"/>
      <c r="M322" s="241"/>
      <c r="N322" s="242"/>
      <c r="O322" s="242"/>
      <c r="P322" s="242"/>
      <c r="Q322" s="242"/>
      <c r="R322" s="242"/>
      <c r="S322" s="242"/>
      <c r="T322" s="24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4" t="s">
        <v>159</v>
      </c>
      <c r="AU322" s="244" t="s">
        <v>86</v>
      </c>
      <c r="AV322" s="13" t="s">
        <v>86</v>
      </c>
      <c r="AW322" s="13" t="s">
        <v>32</v>
      </c>
      <c r="AX322" s="13" t="s">
        <v>76</v>
      </c>
      <c r="AY322" s="244" t="s">
        <v>141</v>
      </c>
    </row>
    <row r="323" s="14" customFormat="1">
      <c r="A323" s="14"/>
      <c r="B323" s="245"/>
      <c r="C323" s="246"/>
      <c r="D323" s="235" t="s">
        <v>159</v>
      </c>
      <c r="E323" s="247" t="s">
        <v>1</v>
      </c>
      <c r="F323" s="248" t="s">
        <v>651</v>
      </c>
      <c r="G323" s="246"/>
      <c r="H323" s="247" t="s">
        <v>1</v>
      </c>
      <c r="I323" s="249"/>
      <c r="J323" s="246"/>
      <c r="K323" s="246"/>
      <c r="L323" s="250"/>
      <c r="M323" s="251"/>
      <c r="N323" s="252"/>
      <c r="O323" s="252"/>
      <c r="P323" s="252"/>
      <c r="Q323" s="252"/>
      <c r="R323" s="252"/>
      <c r="S323" s="252"/>
      <c r="T323" s="253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4" t="s">
        <v>159</v>
      </c>
      <c r="AU323" s="254" t="s">
        <v>86</v>
      </c>
      <c r="AV323" s="14" t="s">
        <v>84</v>
      </c>
      <c r="AW323" s="14" t="s">
        <v>32</v>
      </c>
      <c r="AX323" s="14" t="s">
        <v>76</v>
      </c>
      <c r="AY323" s="254" t="s">
        <v>141</v>
      </c>
    </row>
    <row r="324" s="13" customFormat="1">
      <c r="A324" s="13"/>
      <c r="B324" s="233"/>
      <c r="C324" s="234"/>
      <c r="D324" s="235" t="s">
        <v>159</v>
      </c>
      <c r="E324" s="236" t="s">
        <v>1</v>
      </c>
      <c r="F324" s="237" t="s">
        <v>652</v>
      </c>
      <c r="G324" s="234"/>
      <c r="H324" s="238">
        <v>16.329999999999998</v>
      </c>
      <c r="I324" s="239"/>
      <c r="J324" s="234"/>
      <c r="K324" s="234"/>
      <c r="L324" s="240"/>
      <c r="M324" s="241"/>
      <c r="N324" s="242"/>
      <c r="O324" s="242"/>
      <c r="P324" s="242"/>
      <c r="Q324" s="242"/>
      <c r="R324" s="242"/>
      <c r="S324" s="242"/>
      <c r="T324" s="24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4" t="s">
        <v>159</v>
      </c>
      <c r="AU324" s="244" t="s">
        <v>86</v>
      </c>
      <c r="AV324" s="13" t="s">
        <v>86</v>
      </c>
      <c r="AW324" s="13" t="s">
        <v>32</v>
      </c>
      <c r="AX324" s="13" t="s">
        <v>76</v>
      </c>
      <c r="AY324" s="244" t="s">
        <v>141</v>
      </c>
    </row>
    <row r="325" s="15" customFormat="1">
      <c r="A325" s="15"/>
      <c r="B325" s="255"/>
      <c r="C325" s="256"/>
      <c r="D325" s="235" t="s">
        <v>159</v>
      </c>
      <c r="E325" s="257" t="s">
        <v>1</v>
      </c>
      <c r="F325" s="258" t="s">
        <v>192</v>
      </c>
      <c r="G325" s="256"/>
      <c r="H325" s="259">
        <v>34.350000000000001</v>
      </c>
      <c r="I325" s="260"/>
      <c r="J325" s="256"/>
      <c r="K325" s="256"/>
      <c r="L325" s="261"/>
      <c r="M325" s="262"/>
      <c r="N325" s="263"/>
      <c r="O325" s="263"/>
      <c r="P325" s="263"/>
      <c r="Q325" s="263"/>
      <c r="R325" s="263"/>
      <c r="S325" s="263"/>
      <c r="T325" s="264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65" t="s">
        <v>159</v>
      </c>
      <c r="AU325" s="265" t="s">
        <v>86</v>
      </c>
      <c r="AV325" s="15" t="s">
        <v>100</v>
      </c>
      <c r="AW325" s="15" t="s">
        <v>32</v>
      </c>
      <c r="AX325" s="15" t="s">
        <v>84</v>
      </c>
      <c r="AY325" s="265" t="s">
        <v>141</v>
      </c>
    </row>
    <row r="326" s="2" customFormat="1" ht="24.15" customHeight="1">
      <c r="A326" s="39"/>
      <c r="B326" s="40"/>
      <c r="C326" s="220" t="s">
        <v>653</v>
      </c>
      <c r="D326" s="220" t="s">
        <v>143</v>
      </c>
      <c r="E326" s="221" t="s">
        <v>654</v>
      </c>
      <c r="F326" s="222" t="s">
        <v>655</v>
      </c>
      <c r="G326" s="223" t="s">
        <v>146</v>
      </c>
      <c r="H326" s="224">
        <v>17.640000000000001</v>
      </c>
      <c r="I326" s="225"/>
      <c r="J326" s="226">
        <f>ROUND(I326*H326,2)</f>
        <v>0</v>
      </c>
      <c r="K326" s="222" t="s">
        <v>147</v>
      </c>
      <c r="L326" s="45"/>
      <c r="M326" s="227" t="s">
        <v>1</v>
      </c>
      <c r="N326" s="228" t="s">
        <v>41</v>
      </c>
      <c r="O326" s="92"/>
      <c r="P326" s="229">
        <f>O326*H326</f>
        <v>0</v>
      </c>
      <c r="Q326" s="229">
        <v>0.21251999999999999</v>
      </c>
      <c r="R326" s="229">
        <f>Q326*H326</f>
        <v>3.7488527999999999</v>
      </c>
      <c r="S326" s="229">
        <v>0</v>
      </c>
      <c r="T326" s="230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1" t="s">
        <v>100</v>
      </c>
      <c r="AT326" s="231" t="s">
        <v>143</v>
      </c>
      <c r="AU326" s="231" t="s">
        <v>86</v>
      </c>
      <c r="AY326" s="18" t="s">
        <v>141</v>
      </c>
      <c r="BE326" s="232">
        <f>IF(N326="základní",J326,0)</f>
        <v>0</v>
      </c>
      <c r="BF326" s="232">
        <f>IF(N326="snížená",J326,0)</f>
        <v>0</v>
      </c>
      <c r="BG326" s="232">
        <f>IF(N326="zákl. přenesená",J326,0)</f>
        <v>0</v>
      </c>
      <c r="BH326" s="232">
        <f>IF(N326="sníž. přenesená",J326,0)</f>
        <v>0</v>
      </c>
      <c r="BI326" s="232">
        <f>IF(N326="nulová",J326,0)</f>
        <v>0</v>
      </c>
      <c r="BJ326" s="18" t="s">
        <v>84</v>
      </c>
      <c r="BK326" s="232">
        <f>ROUND(I326*H326,2)</f>
        <v>0</v>
      </c>
      <c r="BL326" s="18" t="s">
        <v>100</v>
      </c>
      <c r="BM326" s="231" t="s">
        <v>656</v>
      </c>
    </row>
    <row r="327" s="2" customFormat="1" ht="24.15" customHeight="1">
      <c r="A327" s="39"/>
      <c r="B327" s="40"/>
      <c r="C327" s="220" t="s">
        <v>657</v>
      </c>
      <c r="D327" s="220" t="s">
        <v>143</v>
      </c>
      <c r="E327" s="221" t="s">
        <v>658</v>
      </c>
      <c r="F327" s="222" t="s">
        <v>659</v>
      </c>
      <c r="G327" s="223" t="s">
        <v>157</v>
      </c>
      <c r="H327" s="224">
        <v>11.039999999999999</v>
      </c>
      <c r="I327" s="225"/>
      <c r="J327" s="226">
        <f>ROUND(I327*H327,2)</f>
        <v>0</v>
      </c>
      <c r="K327" s="222" t="s">
        <v>147</v>
      </c>
      <c r="L327" s="45"/>
      <c r="M327" s="227" t="s">
        <v>1</v>
      </c>
      <c r="N327" s="228" t="s">
        <v>41</v>
      </c>
      <c r="O327" s="92"/>
      <c r="P327" s="229">
        <f>O327*H327</f>
        <v>0</v>
      </c>
      <c r="Q327" s="229">
        <v>1.9967999999999999</v>
      </c>
      <c r="R327" s="229">
        <f>Q327*H327</f>
        <v>22.044671999999998</v>
      </c>
      <c r="S327" s="229">
        <v>0</v>
      </c>
      <c r="T327" s="230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31" t="s">
        <v>100</v>
      </c>
      <c r="AT327" s="231" t="s">
        <v>143</v>
      </c>
      <c r="AU327" s="231" t="s">
        <v>86</v>
      </c>
      <c r="AY327" s="18" t="s">
        <v>141</v>
      </c>
      <c r="BE327" s="232">
        <f>IF(N327="základní",J327,0)</f>
        <v>0</v>
      </c>
      <c r="BF327" s="232">
        <f>IF(N327="snížená",J327,0)</f>
        <v>0</v>
      </c>
      <c r="BG327" s="232">
        <f>IF(N327="zákl. přenesená",J327,0)</f>
        <v>0</v>
      </c>
      <c r="BH327" s="232">
        <f>IF(N327="sníž. přenesená",J327,0)</f>
        <v>0</v>
      </c>
      <c r="BI327" s="232">
        <f>IF(N327="nulová",J327,0)</f>
        <v>0</v>
      </c>
      <c r="BJ327" s="18" t="s">
        <v>84</v>
      </c>
      <c r="BK327" s="232">
        <f>ROUND(I327*H327,2)</f>
        <v>0</v>
      </c>
      <c r="BL327" s="18" t="s">
        <v>100</v>
      </c>
      <c r="BM327" s="231" t="s">
        <v>660</v>
      </c>
    </row>
    <row r="328" s="13" customFormat="1">
      <c r="A328" s="13"/>
      <c r="B328" s="233"/>
      <c r="C328" s="234"/>
      <c r="D328" s="235" t="s">
        <v>159</v>
      </c>
      <c r="E328" s="236" t="s">
        <v>1</v>
      </c>
      <c r="F328" s="237" t="s">
        <v>661</v>
      </c>
      <c r="G328" s="234"/>
      <c r="H328" s="238">
        <v>5.7599999999999998</v>
      </c>
      <c r="I328" s="239"/>
      <c r="J328" s="234"/>
      <c r="K328" s="234"/>
      <c r="L328" s="240"/>
      <c r="M328" s="241"/>
      <c r="N328" s="242"/>
      <c r="O328" s="242"/>
      <c r="P328" s="242"/>
      <c r="Q328" s="242"/>
      <c r="R328" s="242"/>
      <c r="S328" s="242"/>
      <c r="T328" s="24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4" t="s">
        <v>159</v>
      </c>
      <c r="AU328" s="244" t="s">
        <v>86</v>
      </c>
      <c r="AV328" s="13" t="s">
        <v>86</v>
      </c>
      <c r="AW328" s="13" t="s">
        <v>32</v>
      </c>
      <c r="AX328" s="13" t="s">
        <v>76</v>
      </c>
      <c r="AY328" s="244" t="s">
        <v>141</v>
      </c>
    </row>
    <row r="329" s="13" customFormat="1">
      <c r="A329" s="13"/>
      <c r="B329" s="233"/>
      <c r="C329" s="234"/>
      <c r="D329" s="235" t="s">
        <v>159</v>
      </c>
      <c r="E329" s="236" t="s">
        <v>1</v>
      </c>
      <c r="F329" s="237" t="s">
        <v>662</v>
      </c>
      <c r="G329" s="234"/>
      <c r="H329" s="238">
        <v>5.2800000000000002</v>
      </c>
      <c r="I329" s="239"/>
      <c r="J329" s="234"/>
      <c r="K329" s="234"/>
      <c r="L329" s="240"/>
      <c r="M329" s="241"/>
      <c r="N329" s="242"/>
      <c r="O329" s="242"/>
      <c r="P329" s="242"/>
      <c r="Q329" s="242"/>
      <c r="R329" s="242"/>
      <c r="S329" s="242"/>
      <c r="T329" s="24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4" t="s">
        <v>159</v>
      </c>
      <c r="AU329" s="244" t="s">
        <v>86</v>
      </c>
      <c r="AV329" s="13" t="s">
        <v>86</v>
      </c>
      <c r="AW329" s="13" t="s">
        <v>32</v>
      </c>
      <c r="AX329" s="13" t="s">
        <v>76</v>
      </c>
      <c r="AY329" s="244" t="s">
        <v>141</v>
      </c>
    </row>
    <row r="330" s="15" customFormat="1">
      <c r="A330" s="15"/>
      <c r="B330" s="255"/>
      <c r="C330" s="256"/>
      <c r="D330" s="235" t="s">
        <v>159</v>
      </c>
      <c r="E330" s="257" t="s">
        <v>1</v>
      </c>
      <c r="F330" s="258" t="s">
        <v>192</v>
      </c>
      <c r="G330" s="256"/>
      <c r="H330" s="259">
        <v>11.039999999999999</v>
      </c>
      <c r="I330" s="260"/>
      <c r="J330" s="256"/>
      <c r="K330" s="256"/>
      <c r="L330" s="261"/>
      <c r="M330" s="262"/>
      <c r="N330" s="263"/>
      <c r="O330" s="263"/>
      <c r="P330" s="263"/>
      <c r="Q330" s="263"/>
      <c r="R330" s="263"/>
      <c r="S330" s="263"/>
      <c r="T330" s="264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T330" s="265" t="s">
        <v>159</v>
      </c>
      <c r="AU330" s="265" t="s">
        <v>86</v>
      </c>
      <c r="AV330" s="15" t="s">
        <v>100</v>
      </c>
      <c r="AW330" s="15" t="s">
        <v>32</v>
      </c>
      <c r="AX330" s="15" t="s">
        <v>84</v>
      </c>
      <c r="AY330" s="265" t="s">
        <v>141</v>
      </c>
    </row>
    <row r="331" s="2" customFormat="1" ht="37.8" customHeight="1">
      <c r="A331" s="39"/>
      <c r="B331" s="40"/>
      <c r="C331" s="220" t="s">
        <v>663</v>
      </c>
      <c r="D331" s="220" t="s">
        <v>143</v>
      </c>
      <c r="E331" s="221" t="s">
        <v>664</v>
      </c>
      <c r="F331" s="222" t="s">
        <v>665</v>
      </c>
      <c r="G331" s="223" t="s">
        <v>157</v>
      </c>
      <c r="H331" s="224">
        <v>3.0800000000000001</v>
      </c>
      <c r="I331" s="225"/>
      <c r="J331" s="226">
        <f>ROUND(I331*H331,2)</f>
        <v>0</v>
      </c>
      <c r="K331" s="222" t="s">
        <v>147</v>
      </c>
      <c r="L331" s="45"/>
      <c r="M331" s="227" t="s">
        <v>1</v>
      </c>
      <c r="N331" s="228" t="s">
        <v>41</v>
      </c>
      <c r="O331" s="92"/>
      <c r="P331" s="229">
        <f>O331*H331</f>
        <v>0</v>
      </c>
      <c r="Q331" s="229">
        <v>2.0327999999999999</v>
      </c>
      <c r="R331" s="229">
        <f>Q331*H331</f>
        <v>6.2610239999999999</v>
      </c>
      <c r="S331" s="229">
        <v>0</v>
      </c>
      <c r="T331" s="230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31" t="s">
        <v>100</v>
      </c>
      <c r="AT331" s="231" t="s">
        <v>143</v>
      </c>
      <c r="AU331" s="231" t="s">
        <v>86</v>
      </c>
      <c r="AY331" s="18" t="s">
        <v>141</v>
      </c>
      <c r="BE331" s="232">
        <f>IF(N331="základní",J331,0)</f>
        <v>0</v>
      </c>
      <c r="BF331" s="232">
        <f>IF(N331="snížená",J331,0)</f>
        <v>0</v>
      </c>
      <c r="BG331" s="232">
        <f>IF(N331="zákl. přenesená",J331,0)</f>
        <v>0</v>
      </c>
      <c r="BH331" s="232">
        <f>IF(N331="sníž. přenesená",J331,0)</f>
        <v>0</v>
      </c>
      <c r="BI331" s="232">
        <f>IF(N331="nulová",J331,0)</f>
        <v>0</v>
      </c>
      <c r="BJ331" s="18" t="s">
        <v>84</v>
      </c>
      <c r="BK331" s="232">
        <f>ROUND(I331*H331,2)</f>
        <v>0</v>
      </c>
      <c r="BL331" s="18" t="s">
        <v>100</v>
      </c>
      <c r="BM331" s="231" t="s">
        <v>666</v>
      </c>
    </row>
    <row r="332" s="14" customFormat="1">
      <c r="A332" s="14"/>
      <c r="B332" s="245"/>
      <c r="C332" s="246"/>
      <c r="D332" s="235" t="s">
        <v>159</v>
      </c>
      <c r="E332" s="247" t="s">
        <v>1</v>
      </c>
      <c r="F332" s="248" t="s">
        <v>667</v>
      </c>
      <c r="G332" s="246"/>
      <c r="H332" s="247" t="s">
        <v>1</v>
      </c>
      <c r="I332" s="249"/>
      <c r="J332" s="246"/>
      <c r="K332" s="246"/>
      <c r="L332" s="250"/>
      <c r="M332" s="251"/>
      <c r="N332" s="252"/>
      <c r="O332" s="252"/>
      <c r="P332" s="252"/>
      <c r="Q332" s="252"/>
      <c r="R332" s="252"/>
      <c r="S332" s="252"/>
      <c r="T332" s="253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4" t="s">
        <v>159</v>
      </c>
      <c r="AU332" s="254" t="s">
        <v>86</v>
      </c>
      <c r="AV332" s="14" t="s">
        <v>84</v>
      </c>
      <c r="AW332" s="14" t="s">
        <v>32</v>
      </c>
      <c r="AX332" s="14" t="s">
        <v>76</v>
      </c>
      <c r="AY332" s="254" t="s">
        <v>141</v>
      </c>
    </row>
    <row r="333" s="13" customFormat="1">
      <c r="A333" s="13"/>
      <c r="B333" s="233"/>
      <c r="C333" s="234"/>
      <c r="D333" s="235" t="s">
        <v>159</v>
      </c>
      <c r="E333" s="236" t="s">
        <v>1</v>
      </c>
      <c r="F333" s="237" t="s">
        <v>668</v>
      </c>
      <c r="G333" s="234"/>
      <c r="H333" s="238">
        <v>3.0800000000000001</v>
      </c>
      <c r="I333" s="239"/>
      <c r="J333" s="234"/>
      <c r="K333" s="234"/>
      <c r="L333" s="240"/>
      <c r="M333" s="241"/>
      <c r="N333" s="242"/>
      <c r="O333" s="242"/>
      <c r="P333" s="242"/>
      <c r="Q333" s="242"/>
      <c r="R333" s="242"/>
      <c r="S333" s="242"/>
      <c r="T333" s="24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4" t="s">
        <v>159</v>
      </c>
      <c r="AU333" s="244" t="s">
        <v>86</v>
      </c>
      <c r="AV333" s="13" t="s">
        <v>86</v>
      </c>
      <c r="AW333" s="13" t="s">
        <v>32</v>
      </c>
      <c r="AX333" s="13" t="s">
        <v>84</v>
      </c>
      <c r="AY333" s="244" t="s">
        <v>141</v>
      </c>
    </row>
    <row r="334" s="2" customFormat="1" ht="33" customHeight="1">
      <c r="A334" s="39"/>
      <c r="B334" s="40"/>
      <c r="C334" s="220" t="s">
        <v>669</v>
      </c>
      <c r="D334" s="220" t="s">
        <v>143</v>
      </c>
      <c r="E334" s="221" t="s">
        <v>670</v>
      </c>
      <c r="F334" s="222" t="s">
        <v>671</v>
      </c>
      <c r="G334" s="223" t="s">
        <v>157</v>
      </c>
      <c r="H334" s="224">
        <v>8.5879999999999992</v>
      </c>
      <c r="I334" s="225"/>
      <c r="J334" s="226">
        <f>ROUND(I334*H334,2)</f>
        <v>0</v>
      </c>
      <c r="K334" s="222" t="s">
        <v>147</v>
      </c>
      <c r="L334" s="45"/>
      <c r="M334" s="227" t="s">
        <v>1</v>
      </c>
      <c r="N334" s="228" t="s">
        <v>41</v>
      </c>
      <c r="O334" s="92"/>
      <c r="P334" s="229">
        <f>O334*H334</f>
        <v>0</v>
      </c>
      <c r="Q334" s="229">
        <v>1.694</v>
      </c>
      <c r="R334" s="229">
        <f>Q334*H334</f>
        <v>14.548071999999998</v>
      </c>
      <c r="S334" s="229">
        <v>0</v>
      </c>
      <c r="T334" s="230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31" t="s">
        <v>100</v>
      </c>
      <c r="AT334" s="231" t="s">
        <v>143</v>
      </c>
      <c r="AU334" s="231" t="s">
        <v>86</v>
      </c>
      <c r="AY334" s="18" t="s">
        <v>141</v>
      </c>
      <c r="BE334" s="232">
        <f>IF(N334="základní",J334,0)</f>
        <v>0</v>
      </c>
      <c r="BF334" s="232">
        <f>IF(N334="snížená",J334,0)</f>
        <v>0</v>
      </c>
      <c r="BG334" s="232">
        <f>IF(N334="zákl. přenesená",J334,0)</f>
        <v>0</v>
      </c>
      <c r="BH334" s="232">
        <f>IF(N334="sníž. přenesená",J334,0)</f>
        <v>0</v>
      </c>
      <c r="BI334" s="232">
        <f>IF(N334="nulová",J334,0)</f>
        <v>0</v>
      </c>
      <c r="BJ334" s="18" t="s">
        <v>84</v>
      </c>
      <c r="BK334" s="232">
        <f>ROUND(I334*H334,2)</f>
        <v>0</v>
      </c>
      <c r="BL334" s="18" t="s">
        <v>100</v>
      </c>
      <c r="BM334" s="231" t="s">
        <v>672</v>
      </c>
    </row>
    <row r="335" s="14" customFormat="1">
      <c r="A335" s="14"/>
      <c r="B335" s="245"/>
      <c r="C335" s="246"/>
      <c r="D335" s="235" t="s">
        <v>159</v>
      </c>
      <c r="E335" s="247" t="s">
        <v>1</v>
      </c>
      <c r="F335" s="248" t="s">
        <v>649</v>
      </c>
      <c r="G335" s="246"/>
      <c r="H335" s="247" t="s">
        <v>1</v>
      </c>
      <c r="I335" s="249"/>
      <c r="J335" s="246"/>
      <c r="K335" s="246"/>
      <c r="L335" s="250"/>
      <c r="M335" s="251"/>
      <c r="N335" s="252"/>
      <c r="O335" s="252"/>
      <c r="P335" s="252"/>
      <c r="Q335" s="252"/>
      <c r="R335" s="252"/>
      <c r="S335" s="252"/>
      <c r="T335" s="253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4" t="s">
        <v>159</v>
      </c>
      <c r="AU335" s="254" t="s">
        <v>86</v>
      </c>
      <c r="AV335" s="14" t="s">
        <v>84</v>
      </c>
      <c r="AW335" s="14" t="s">
        <v>32</v>
      </c>
      <c r="AX335" s="14" t="s">
        <v>76</v>
      </c>
      <c r="AY335" s="254" t="s">
        <v>141</v>
      </c>
    </row>
    <row r="336" s="13" customFormat="1">
      <c r="A336" s="13"/>
      <c r="B336" s="233"/>
      <c r="C336" s="234"/>
      <c r="D336" s="235" t="s">
        <v>159</v>
      </c>
      <c r="E336" s="236" t="s">
        <v>1</v>
      </c>
      <c r="F336" s="237" t="s">
        <v>673</v>
      </c>
      <c r="G336" s="234"/>
      <c r="H336" s="238">
        <v>4.5049999999999999</v>
      </c>
      <c r="I336" s="239"/>
      <c r="J336" s="234"/>
      <c r="K336" s="234"/>
      <c r="L336" s="240"/>
      <c r="M336" s="241"/>
      <c r="N336" s="242"/>
      <c r="O336" s="242"/>
      <c r="P336" s="242"/>
      <c r="Q336" s="242"/>
      <c r="R336" s="242"/>
      <c r="S336" s="242"/>
      <c r="T336" s="24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4" t="s">
        <v>159</v>
      </c>
      <c r="AU336" s="244" t="s">
        <v>86</v>
      </c>
      <c r="AV336" s="13" t="s">
        <v>86</v>
      </c>
      <c r="AW336" s="13" t="s">
        <v>32</v>
      </c>
      <c r="AX336" s="13" t="s">
        <v>76</v>
      </c>
      <c r="AY336" s="244" t="s">
        <v>141</v>
      </c>
    </row>
    <row r="337" s="14" customFormat="1">
      <c r="A337" s="14"/>
      <c r="B337" s="245"/>
      <c r="C337" s="246"/>
      <c r="D337" s="235" t="s">
        <v>159</v>
      </c>
      <c r="E337" s="247" t="s">
        <v>1</v>
      </c>
      <c r="F337" s="248" t="s">
        <v>651</v>
      </c>
      <c r="G337" s="246"/>
      <c r="H337" s="247" t="s">
        <v>1</v>
      </c>
      <c r="I337" s="249"/>
      <c r="J337" s="246"/>
      <c r="K337" s="246"/>
      <c r="L337" s="250"/>
      <c r="M337" s="251"/>
      <c r="N337" s="252"/>
      <c r="O337" s="252"/>
      <c r="P337" s="252"/>
      <c r="Q337" s="252"/>
      <c r="R337" s="252"/>
      <c r="S337" s="252"/>
      <c r="T337" s="253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4" t="s">
        <v>159</v>
      </c>
      <c r="AU337" s="254" t="s">
        <v>86</v>
      </c>
      <c r="AV337" s="14" t="s">
        <v>84</v>
      </c>
      <c r="AW337" s="14" t="s">
        <v>32</v>
      </c>
      <c r="AX337" s="14" t="s">
        <v>76</v>
      </c>
      <c r="AY337" s="254" t="s">
        <v>141</v>
      </c>
    </row>
    <row r="338" s="13" customFormat="1">
      <c r="A338" s="13"/>
      <c r="B338" s="233"/>
      <c r="C338" s="234"/>
      <c r="D338" s="235" t="s">
        <v>159</v>
      </c>
      <c r="E338" s="236" t="s">
        <v>1</v>
      </c>
      <c r="F338" s="237" t="s">
        <v>674</v>
      </c>
      <c r="G338" s="234"/>
      <c r="H338" s="238">
        <v>4.0830000000000002</v>
      </c>
      <c r="I338" s="239"/>
      <c r="J338" s="234"/>
      <c r="K338" s="234"/>
      <c r="L338" s="240"/>
      <c r="M338" s="241"/>
      <c r="N338" s="242"/>
      <c r="O338" s="242"/>
      <c r="P338" s="242"/>
      <c r="Q338" s="242"/>
      <c r="R338" s="242"/>
      <c r="S338" s="242"/>
      <c r="T338" s="24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4" t="s">
        <v>159</v>
      </c>
      <c r="AU338" s="244" t="s">
        <v>86</v>
      </c>
      <c r="AV338" s="13" t="s">
        <v>86</v>
      </c>
      <c r="AW338" s="13" t="s">
        <v>32</v>
      </c>
      <c r="AX338" s="13" t="s">
        <v>76</v>
      </c>
      <c r="AY338" s="244" t="s">
        <v>141</v>
      </c>
    </row>
    <row r="339" s="15" customFormat="1">
      <c r="A339" s="15"/>
      <c r="B339" s="255"/>
      <c r="C339" s="256"/>
      <c r="D339" s="235" t="s">
        <v>159</v>
      </c>
      <c r="E339" s="257" t="s">
        <v>1</v>
      </c>
      <c r="F339" s="258" t="s">
        <v>192</v>
      </c>
      <c r="G339" s="256"/>
      <c r="H339" s="259">
        <v>8.5879999999999992</v>
      </c>
      <c r="I339" s="260"/>
      <c r="J339" s="256"/>
      <c r="K339" s="256"/>
      <c r="L339" s="261"/>
      <c r="M339" s="262"/>
      <c r="N339" s="263"/>
      <c r="O339" s="263"/>
      <c r="P339" s="263"/>
      <c r="Q339" s="263"/>
      <c r="R339" s="263"/>
      <c r="S339" s="263"/>
      <c r="T339" s="264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T339" s="265" t="s">
        <v>159</v>
      </c>
      <c r="AU339" s="265" t="s">
        <v>86</v>
      </c>
      <c r="AV339" s="15" t="s">
        <v>100</v>
      </c>
      <c r="AW339" s="15" t="s">
        <v>32</v>
      </c>
      <c r="AX339" s="15" t="s">
        <v>84</v>
      </c>
      <c r="AY339" s="265" t="s">
        <v>141</v>
      </c>
    </row>
    <row r="340" s="2" customFormat="1" ht="33" customHeight="1">
      <c r="A340" s="39"/>
      <c r="B340" s="40"/>
      <c r="C340" s="220" t="s">
        <v>675</v>
      </c>
      <c r="D340" s="220" t="s">
        <v>143</v>
      </c>
      <c r="E340" s="221" t="s">
        <v>670</v>
      </c>
      <c r="F340" s="222" t="s">
        <v>671</v>
      </c>
      <c r="G340" s="223" t="s">
        <v>157</v>
      </c>
      <c r="H340" s="224">
        <v>10.35</v>
      </c>
      <c r="I340" s="225"/>
      <c r="J340" s="226">
        <f>ROUND(I340*H340,2)</f>
        <v>0</v>
      </c>
      <c r="K340" s="222" t="s">
        <v>147</v>
      </c>
      <c r="L340" s="45"/>
      <c r="M340" s="227" t="s">
        <v>1</v>
      </c>
      <c r="N340" s="228" t="s">
        <v>41</v>
      </c>
      <c r="O340" s="92"/>
      <c r="P340" s="229">
        <f>O340*H340</f>
        <v>0</v>
      </c>
      <c r="Q340" s="229">
        <v>1.694</v>
      </c>
      <c r="R340" s="229">
        <f>Q340*H340</f>
        <v>17.532899999999998</v>
      </c>
      <c r="S340" s="229">
        <v>0</v>
      </c>
      <c r="T340" s="230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31" t="s">
        <v>100</v>
      </c>
      <c r="AT340" s="231" t="s">
        <v>143</v>
      </c>
      <c r="AU340" s="231" t="s">
        <v>86</v>
      </c>
      <c r="AY340" s="18" t="s">
        <v>141</v>
      </c>
      <c r="BE340" s="232">
        <f>IF(N340="základní",J340,0)</f>
        <v>0</v>
      </c>
      <c r="BF340" s="232">
        <f>IF(N340="snížená",J340,0)</f>
        <v>0</v>
      </c>
      <c r="BG340" s="232">
        <f>IF(N340="zákl. přenesená",J340,0)</f>
        <v>0</v>
      </c>
      <c r="BH340" s="232">
        <f>IF(N340="sníž. přenesená",J340,0)</f>
        <v>0</v>
      </c>
      <c r="BI340" s="232">
        <f>IF(N340="nulová",J340,0)</f>
        <v>0</v>
      </c>
      <c r="BJ340" s="18" t="s">
        <v>84</v>
      </c>
      <c r="BK340" s="232">
        <f>ROUND(I340*H340,2)</f>
        <v>0</v>
      </c>
      <c r="BL340" s="18" t="s">
        <v>100</v>
      </c>
      <c r="BM340" s="231" t="s">
        <v>676</v>
      </c>
    </row>
    <row r="341" s="14" customFormat="1">
      <c r="A341" s="14"/>
      <c r="B341" s="245"/>
      <c r="C341" s="246"/>
      <c r="D341" s="235" t="s">
        <v>159</v>
      </c>
      <c r="E341" s="247" t="s">
        <v>1</v>
      </c>
      <c r="F341" s="248" t="s">
        <v>407</v>
      </c>
      <c r="G341" s="246"/>
      <c r="H341" s="247" t="s">
        <v>1</v>
      </c>
      <c r="I341" s="249"/>
      <c r="J341" s="246"/>
      <c r="K341" s="246"/>
      <c r="L341" s="250"/>
      <c r="M341" s="251"/>
      <c r="N341" s="252"/>
      <c r="O341" s="252"/>
      <c r="P341" s="252"/>
      <c r="Q341" s="252"/>
      <c r="R341" s="252"/>
      <c r="S341" s="252"/>
      <c r="T341" s="253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4" t="s">
        <v>159</v>
      </c>
      <c r="AU341" s="254" t="s">
        <v>86</v>
      </c>
      <c r="AV341" s="14" t="s">
        <v>84</v>
      </c>
      <c r="AW341" s="14" t="s">
        <v>32</v>
      </c>
      <c r="AX341" s="14" t="s">
        <v>76</v>
      </c>
      <c r="AY341" s="254" t="s">
        <v>141</v>
      </c>
    </row>
    <row r="342" s="13" customFormat="1">
      <c r="A342" s="13"/>
      <c r="B342" s="233"/>
      <c r="C342" s="234"/>
      <c r="D342" s="235" t="s">
        <v>159</v>
      </c>
      <c r="E342" s="236" t="s">
        <v>1</v>
      </c>
      <c r="F342" s="237" t="s">
        <v>677</v>
      </c>
      <c r="G342" s="234"/>
      <c r="H342" s="238">
        <v>5.4000000000000004</v>
      </c>
      <c r="I342" s="239"/>
      <c r="J342" s="234"/>
      <c r="K342" s="234"/>
      <c r="L342" s="240"/>
      <c r="M342" s="241"/>
      <c r="N342" s="242"/>
      <c r="O342" s="242"/>
      <c r="P342" s="242"/>
      <c r="Q342" s="242"/>
      <c r="R342" s="242"/>
      <c r="S342" s="242"/>
      <c r="T342" s="24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4" t="s">
        <v>159</v>
      </c>
      <c r="AU342" s="244" t="s">
        <v>86</v>
      </c>
      <c r="AV342" s="13" t="s">
        <v>86</v>
      </c>
      <c r="AW342" s="13" t="s">
        <v>32</v>
      </c>
      <c r="AX342" s="13" t="s">
        <v>76</v>
      </c>
      <c r="AY342" s="244" t="s">
        <v>141</v>
      </c>
    </row>
    <row r="343" s="13" customFormat="1">
      <c r="A343" s="13"/>
      <c r="B343" s="233"/>
      <c r="C343" s="234"/>
      <c r="D343" s="235" t="s">
        <v>159</v>
      </c>
      <c r="E343" s="236" t="s">
        <v>1</v>
      </c>
      <c r="F343" s="237" t="s">
        <v>678</v>
      </c>
      <c r="G343" s="234"/>
      <c r="H343" s="238">
        <v>4.9500000000000002</v>
      </c>
      <c r="I343" s="239"/>
      <c r="J343" s="234"/>
      <c r="K343" s="234"/>
      <c r="L343" s="240"/>
      <c r="M343" s="241"/>
      <c r="N343" s="242"/>
      <c r="O343" s="242"/>
      <c r="P343" s="242"/>
      <c r="Q343" s="242"/>
      <c r="R343" s="242"/>
      <c r="S343" s="242"/>
      <c r="T343" s="24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4" t="s">
        <v>159</v>
      </c>
      <c r="AU343" s="244" t="s">
        <v>86</v>
      </c>
      <c r="AV343" s="13" t="s">
        <v>86</v>
      </c>
      <c r="AW343" s="13" t="s">
        <v>32</v>
      </c>
      <c r="AX343" s="13" t="s">
        <v>76</v>
      </c>
      <c r="AY343" s="244" t="s">
        <v>141</v>
      </c>
    </row>
    <row r="344" s="15" customFormat="1">
      <c r="A344" s="15"/>
      <c r="B344" s="255"/>
      <c r="C344" s="256"/>
      <c r="D344" s="235" t="s">
        <v>159</v>
      </c>
      <c r="E344" s="257" t="s">
        <v>1</v>
      </c>
      <c r="F344" s="258" t="s">
        <v>192</v>
      </c>
      <c r="G344" s="256"/>
      <c r="H344" s="259">
        <v>10.35</v>
      </c>
      <c r="I344" s="260"/>
      <c r="J344" s="256"/>
      <c r="K344" s="256"/>
      <c r="L344" s="261"/>
      <c r="M344" s="262"/>
      <c r="N344" s="263"/>
      <c r="O344" s="263"/>
      <c r="P344" s="263"/>
      <c r="Q344" s="263"/>
      <c r="R344" s="263"/>
      <c r="S344" s="263"/>
      <c r="T344" s="264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65" t="s">
        <v>159</v>
      </c>
      <c r="AU344" s="265" t="s">
        <v>86</v>
      </c>
      <c r="AV344" s="15" t="s">
        <v>100</v>
      </c>
      <c r="AW344" s="15" t="s">
        <v>32</v>
      </c>
      <c r="AX344" s="15" t="s">
        <v>84</v>
      </c>
      <c r="AY344" s="265" t="s">
        <v>141</v>
      </c>
    </row>
    <row r="345" s="2" customFormat="1" ht="24.15" customHeight="1">
      <c r="A345" s="39"/>
      <c r="B345" s="40"/>
      <c r="C345" s="220" t="s">
        <v>679</v>
      </c>
      <c r="D345" s="220" t="s">
        <v>143</v>
      </c>
      <c r="E345" s="221" t="s">
        <v>680</v>
      </c>
      <c r="F345" s="222" t="s">
        <v>681</v>
      </c>
      <c r="G345" s="223" t="s">
        <v>146</v>
      </c>
      <c r="H345" s="224">
        <v>17.640000000000001</v>
      </c>
      <c r="I345" s="225"/>
      <c r="J345" s="226">
        <f>ROUND(I345*H345,2)</f>
        <v>0</v>
      </c>
      <c r="K345" s="222" t="s">
        <v>147</v>
      </c>
      <c r="L345" s="45"/>
      <c r="M345" s="227" t="s">
        <v>1</v>
      </c>
      <c r="N345" s="228" t="s">
        <v>41</v>
      </c>
      <c r="O345" s="92"/>
      <c r="P345" s="229">
        <f>O345*H345</f>
        <v>0</v>
      </c>
      <c r="Q345" s="229">
        <v>0.82326999999999995</v>
      </c>
      <c r="R345" s="229">
        <f>Q345*H345</f>
        <v>14.522482799999999</v>
      </c>
      <c r="S345" s="229">
        <v>0</v>
      </c>
      <c r="T345" s="230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31" t="s">
        <v>100</v>
      </c>
      <c r="AT345" s="231" t="s">
        <v>143</v>
      </c>
      <c r="AU345" s="231" t="s">
        <v>86</v>
      </c>
      <c r="AY345" s="18" t="s">
        <v>141</v>
      </c>
      <c r="BE345" s="232">
        <f>IF(N345="základní",J345,0)</f>
        <v>0</v>
      </c>
      <c r="BF345" s="232">
        <f>IF(N345="snížená",J345,0)</f>
        <v>0</v>
      </c>
      <c r="BG345" s="232">
        <f>IF(N345="zákl. přenesená",J345,0)</f>
        <v>0</v>
      </c>
      <c r="BH345" s="232">
        <f>IF(N345="sníž. přenesená",J345,0)</f>
        <v>0</v>
      </c>
      <c r="BI345" s="232">
        <f>IF(N345="nulová",J345,0)</f>
        <v>0</v>
      </c>
      <c r="BJ345" s="18" t="s">
        <v>84</v>
      </c>
      <c r="BK345" s="232">
        <f>ROUND(I345*H345,2)</f>
        <v>0</v>
      </c>
      <c r="BL345" s="18" t="s">
        <v>100</v>
      </c>
      <c r="BM345" s="231" t="s">
        <v>682</v>
      </c>
    </row>
    <row r="346" s="14" customFormat="1">
      <c r="A346" s="14"/>
      <c r="B346" s="245"/>
      <c r="C346" s="246"/>
      <c r="D346" s="235" t="s">
        <v>159</v>
      </c>
      <c r="E346" s="247" t="s">
        <v>1</v>
      </c>
      <c r="F346" s="248" t="s">
        <v>683</v>
      </c>
      <c r="G346" s="246"/>
      <c r="H346" s="247" t="s">
        <v>1</v>
      </c>
      <c r="I346" s="249"/>
      <c r="J346" s="246"/>
      <c r="K346" s="246"/>
      <c r="L346" s="250"/>
      <c r="M346" s="251"/>
      <c r="N346" s="252"/>
      <c r="O346" s="252"/>
      <c r="P346" s="252"/>
      <c r="Q346" s="252"/>
      <c r="R346" s="252"/>
      <c r="S346" s="252"/>
      <c r="T346" s="253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4" t="s">
        <v>159</v>
      </c>
      <c r="AU346" s="254" t="s">
        <v>86</v>
      </c>
      <c r="AV346" s="14" t="s">
        <v>84</v>
      </c>
      <c r="AW346" s="14" t="s">
        <v>32</v>
      </c>
      <c r="AX346" s="14" t="s">
        <v>76</v>
      </c>
      <c r="AY346" s="254" t="s">
        <v>141</v>
      </c>
    </row>
    <row r="347" s="13" customFormat="1">
      <c r="A347" s="13"/>
      <c r="B347" s="233"/>
      <c r="C347" s="234"/>
      <c r="D347" s="235" t="s">
        <v>159</v>
      </c>
      <c r="E347" s="236" t="s">
        <v>1</v>
      </c>
      <c r="F347" s="237" t="s">
        <v>684</v>
      </c>
      <c r="G347" s="234"/>
      <c r="H347" s="238">
        <v>17.640000000000001</v>
      </c>
      <c r="I347" s="239"/>
      <c r="J347" s="234"/>
      <c r="K347" s="234"/>
      <c r="L347" s="240"/>
      <c r="M347" s="241"/>
      <c r="N347" s="242"/>
      <c r="O347" s="242"/>
      <c r="P347" s="242"/>
      <c r="Q347" s="242"/>
      <c r="R347" s="242"/>
      <c r="S347" s="242"/>
      <c r="T347" s="24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4" t="s">
        <v>159</v>
      </c>
      <c r="AU347" s="244" t="s">
        <v>86</v>
      </c>
      <c r="AV347" s="13" t="s">
        <v>86</v>
      </c>
      <c r="AW347" s="13" t="s">
        <v>32</v>
      </c>
      <c r="AX347" s="13" t="s">
        <v>84</v>
      </c>
      <c r="AY347" s="244" t="s">
        <v>141</v>
      </c>
    </row>
    <row r="348" s="2" customFormat="1" ht="24.15" customHeight="1">
      <c r="A348" s="39"/>
      <c r="B348" s="40"/>
      <c r="C348" s="220" t="s">
        <v>685</v>
      </c>
      <c r="D348" s="220" t="s">
        <v>143</v>
      </c>
      <c r="E348" s="221" t="s">
        <v>686</v>
      </c>
      <c r="F348" s="222" t="s">
        <v>687</v>
      </c>
      <c r="G348" s="223" t="s">
        <v>234</v>
      </c>
      <c r="H348" s="224">
        <v>15</v>
      </c>
      <c r="I348" s="225"/>
      <c r="J348" s="226">
        <f>ROUND(I348*H348,2)</f>
        <v>0</v>
      </c>
      <c r="K348" s="222" t="s">
        <v>147</v>
      </c>
      <c r="L348" s="45"/>
      <c r="M348" s="227" t="s">
        <v>1</v>
      </c>
      <c r="N348" s="228" t="s">
        <v>41</v>
      </c>
      <c r="O348" s="92"/>
      <c r="P348" s="229">
        <f>O348*H348</f>
        <v>0</v>
      </c>
      <c r="Q348" s="229">
        <v>0.080329999999999999</v>
      </c>
      <c r="R348" s="229">
        <f>Q348*H348</f>
        <v>1.20495</v>
      </c>
      <c r="S348" s="229">
        <v>0</v>
      </c>
      <c r="T348" s="230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31" t="s">
        <v>100</v>
      </c>
      <c r="AT348" s="231" t="s">
        <v>143</v>
      </c>
      <c r="AU348" s="231" t="s">
        <v>86</v>
      </c>
      <c r="AY348" s="18" t="s">
        <v>141</v>
      </c>
      <c r="BE348" s="232">
        <f>IF(N348="základní",J348,0)</f>
        <v>0</v>
      </c>
      <c r="BF348" s="232">
        <f>IF(N348="snížená",J348,0)</f>
        <v>0</v>
      </c>
      <c r="BG348" s="232">
        <f>IF(N348="zákl. přenesená",J348,0)</f>
        <v>0</v>
      </c>
      <c r="BH348" s="232">
        <f>IF(N348="sníž. přenesená",J348,0)</f>
        <v>0</v>
      </c>
      <c r="BI348" s="232">
        <f>IF(N348="nulová",J348,0)</f>
        <v>0</v>
      </c>
      <c r="BJ348" s="18" t="s">
        <v>84</v>
      </c>
      <c r="BK348" s="232">
        <f>ROUND(I348*H348,2)</f>
        <v>0</v>
      </c>
      <c r="BL348" s="18" t="s">
        <v>100</v>
      </c>
      <c r="BM348" s="231" t="s">
        <v>688</v>
      </c>
    </row>
    <row r="349" s="13" customFormat="1">
      <c r="A349" s="13"/>
      <c r="B349" s="233"/>
      <c r="C349" s="234"/>
      <c r="D349" s="235" t="s">
        <v>159</v>
      </c>
      <c r="E349" s="236" t="s">
        <v>1</v>
      </c>
      <c r="F349" s="237" t="s">
        <v>689</v>
      </c>
      <c r="G349" s="234"/>
      <c r="H349" s="238">
        <v>15</v>
      </c>
      <c r="I349" s="239"/>
      <c r="J349" s="234"/>
      <c r="K349" s="234"/>
      <c r="L349" s="240"/>
      <c r="M349" s="241"/>
      <c r="N349" s="242"/>
      <c r="O349" s="242"/>
      <c r="P349" s="242"/>
      <c r="Q349" s="242"/>
      <c r="R349" s="242"/>
      <c r="S349" s="242"/>
      <c r="T349" s="24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4" t="s">
        <v>159</v>
      </c>
      <c r="AU349" s="244" t="s">
        <v>86</v>
      </c>
      <c r="AV349" s="13" t="s">
        <v>86</v>
      </c>
      <c r="AW349" s="13" t="s">
        <v>32</v>
      </c>
      <c r="AX349" s="13" t="s">
        <v>84</v>
      </c>
      <c r="AY349" s="244" t="s">
        <v>141</v>
      </c>
    </row>
    <row r="350" s="12" customFormat="1" ht="22.8" customHeight="1">
      <c r="A350" s="12"/>
      <c r="B350" s="204"/>
      <c r="C350" s="205"/>
      <c r="D350" s="206" t="s">
        <v>75</v>
      </c>
      <c r="E350" s="218" t="s">
        <v>161</v>
      </c>
      <c r="F350" s="218" t="s">
        <v>249</v>
      </c>
      <c r="G350" s="205"/>
      <c r="H350" s="205"/>
      <c r="I350" s="208"/>
      <c r="J350" s="219">
        <f>BK350</f>
        <v>0</v>
      </c>
      <c r="K350" s="205"/>
      <c r="L350" s="210"/>
      <c r="M350" s="211"/>
      <c r="N350" s="212"/>
      <c r="O350" s="212"/>
      <c r="P350" s="213">
        <f>SUM(P351:P358)</f>
        <v>0</v>
      </c>
      <c r="Q350" s="212"/>
      <c r="R350" s="213">
        <f>SUM(R351:R358)</f>
        <v>25.978624000000003</v>
      </c>
      <c r="S350" s="212"/>
      <c r="T350" s="214">
        <f>SUM(T351:T358)</f>
        <v>0</v>
      </c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R350" s="215" t="s">
        <v>84</v>
      </c>
      <c r="AT350" s="216" t="s">
        <v>75</v>
      </c>
      <c r="AU350" s="216" t="s">
        <v>84</v>
      </c>
      <c r="AY350" s="215" t="s">
        <v>141</v>
      </c>
      <c r="BK350" s="217">
        <f>SUM(BK351:BK358)</f>
        <v>0</v>
      </c>
    </row>
    <row r="351" s="2" customFormat="1" ht="24.15" customHeight="1">
      <c r="A351" s="39"/>
      <c r="B351" s="40"/>
      <c r="C351" s="220" t="s">
        <v>690</v>
      </c>
      <c r="D351" s="220" t="s">
        <v>143</v>
      </c>
      <c r="E351" s="221" t="s">
        <v>691</v>
      </c>
      <c r="F351" s="222" t="s">
        <v>692</v>
      </c>
      <c r="G351" s="223" t="s">
        <v>146</v>
      </c>
      <c r="H351" s="224">
        <v>25.600000000000001</v>
      </c>
      <c r="I351" s="225"/>
      <c r="J351" s="226">
        <f>ROUND(I351*H351,2)</f>
        <v>0</v>
      </c>
      <c r="K351" s="222" t="s">
        <v>147</v>
      </c>
      <c r="L351" s="45"/>
      <c r="M351" s="227" t="s">
        <v>1</v>
      </c>
      <c r="N351" s="228" t="s">
        <v>41</v>
      </c>
      <c r="O351" s="92"/>
      <c r="P351" s="229">
        <f>O351*H351</f>
        <v>0</v>
      </c>
      <c r="Q351" s="229">
        <v>0.29160000000000003</v>
      </c>
      <c r="R351" s="229">
        <f>Q351*H351</f>
        <v>7.4649600000000014</v>
      </c>
      <c r="S351" s="229">
        <v>0</v>
      </c>
      <c r="T351" s="230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31" t="s">
        <v>100</v>
      </c>
      <c r="AT351" s="231" t="s">
        <v>143</v>
      </c>
      <c r="AU351" s="231" t="s">
        <v>86</v>
      </c>
      <c r="AY351" s="18" t="s">
        <v>141</v>
      </c>
      <c r="BE351" s="232">
        <f>IF(N351="základní",J351,0)</f>
        <v>0</v>
      </c>
      <c r="BF351" s="232">
        <f>IF(N351="snížená",J351,0)</f>
        <v>0</v>
      </c>
      <c r="BG351" s="232">
        <f>IF(N351="zákl. přenesená",J351,0)</f>
        <v>0</v>
      </c>
      <c r="BH351" s="232">
        <f>IF(N351="sníž. přenesená",J351,0)</f>
        <v>0</v>
      </c>
      <c r="BI351" s="232">
        <f>IF(N351="nulová",J351,0)</f>
        <v>0</v>
      </c>
      <c r="BJ351" s="18" t="s">
        <v>84</v>
      </c>
      <c r="BK351" s="232">
        <f>ROUND(I351*H351,2)</f>
        <v>0</v>
      </c>
      <c r="BL351" s="18" t="s">
        <v>100</v>
      </c>
      <c r="BM351" s="231" t="s">
        <v>693</v>
      </c>
    </row>
    <row r="352" s="2" customFormat="1" ht="21.75" customHeight="1">
      <c r="A352" s="39"/>
      <c r="B352" s="40"/>
      <c r="C352" s="220" t="s">
        <v>694</v>
      </c>
      <c r="D352" s="220" t="s">
        <v>143</v>
      </c>
      <c r="E352" s="221" t="s">
        <v>695</v>
      </c>
      <c r="F352" s="222" t="s">
        <v>696</v>
      </c>
      <c r="G352" s="223" t="s">
        <v>146</v>
      </c>
      <c r="H352" s="224">
        <v>25.600000000000001</v>
      </c>
      <c r="I352" s="225"/>
      <c r="J352" s="226">
        <f>ROUND(I352*H352,2)</f>
        <v>0</v>
      </c>
      <c r="K352" s="222" t="s">
        <v>147</v>
      </c>
      <c r="L352" s="45"/>
      <c r="M352" s="227" t="s">
        <v>1</v>
      </c>
      <c r="N352" s="228" t="s">
        <v>41</v>
      </c>
      <c r="O352" s="92"/>
      <c r="P352" s="229">
        <f>O352*H352</f>
        <v>0</v>
      </c>
      <c r="Q352" s="229">
        <v>0.46000000000000002</v>
      </c>
      <c r="R352" s="229">
        <f>Q352*H352</f>
        <v>11.776000000000002</v>
      </c>
      <c r="S352" s="229">
        <v>0</v>
      </c>
      <c r="T352" s="230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31" t="s">
        <v>100</v>
      </c>
      <c r="AT352" s="231" t="s">
        <v>143</v>
      </c>
      <c r="AU352" s="231" t="s">
        <v>86</v>
      </c>
      <c r="AY352" s="18" t="s">
        <v>141</v>
      </c>
      <c r="BE352" s="232">
        <f>IF(N352="základní",J352,0)</f>
        <v>0</v>
      </c>
      <c r="BF352" s="232">
        <f>IF(N352="snížená",J352,0)</f>
        <v>0</v>
      </c>
      <c r="BG352" s="232">
        <f>IF(N352="zákl. přenesená",J352,0)</f>
        <v>0</v>
      </c>
      <c r="BH352" s="232">
        <f>IF(N352="sníž. přenesená",J352,0)</f>
        <v>0</v>
      </c>
      <c r="BI352" s="232">
        <f>IF(N352="nulová",J352,0)</f>
        <v>0</v>
      </c>
      <c r="BJ352" s="18" t="s">
        <v>84</v>
      </c>
      <c r="BK352" s="232">
        <f>ROUND(I352*H352,2)</f>
        <v>0</v>
      </c>
      <c r="BL352" s="18" t="s">
        <v>100</v>
      </c>
      <c r="BM352" s="231" t="s">
        <v>697</v>
      </c>
    </row>
    <row r="353" s="2" customFormat="1" ht="33" customHeight="1">
      <c r="A353" s="39"/>
      <c r="B353" s="40"/>
      <c r="C353" s="220" t="s">
        <v>698</v>
      </c>
      <c r="D353" s="220" t="s">
        <v>143</v>
      </c>
      <c r="E353" s="221" t="s">
        <v>258</v>
      </c>
      <c r="F353" s="222" t="s">
        <v>259</v>
      </c>
      <c r="G353" s="223" t="s">
        <v>146</v>
      </c>
      <c r="H353" s="224">
        <v>25.600000000000001</v>
      </c>
      <c r="I353" s="225"/>
      <c r="J353" s="226">
        <f>ROUND(I353*H353,2)</f>
        <v>0</v>
      </c>
      <c r="K353" s="222" t="s">
        <v>147</v>
      </c>
      <c r="L353" s="45"/>
      <c r="M353" s="227" t="s">
        <v>1</v>
      </c>
      <c r="N353" s="228" t="s">
        <v>41</v>
      </c>
      <c r="O353" s="92"/>
      <c r="P353" s="229">
        <f>O353*H353</f>
        <v>0</v>
      </c>
      <c r="Q353" s="229">
        <v>0.13188</v>
      </c>
      <c r="R353" s="229">
        <f>Q353*H353</f>
        <v>3.376128</v>
      </c>
      <c r="S353" s="229">
        <v>0</v>
      </c>
      <c r="T353" s="230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31" t="s">
        <v>100</v>
      </c>
      <c r="AT353" s="231" t="s">
        <v>143</v>
      </c>
      <c r="AU353" s="231" t="s">
        <v>86</v>
      </c>
      <c r="AY353" s="18" t="s">
        <v>141</v>
      </c>
      <c r="BE353" s="232">
        <f>IF(N353="základní",J353,0)</f>
        <v>0</v>
      </c>
      <c r="BF353" s="232">
        <f>IF(N353="snížená",J353,0)</f>
        <v>0</v>
      </c>
      <c r="BG353" s="232">
        <f>IF(N353="zákl. přenesená",J353,0)</f>
        <v>0</v>
      </c>
      <c r="BH353" s="232">
        <f>IF(N353="sníž. přenesená",J353,0)</f>
        <v>0</v>
      </c>
      <c r="BI353" s="232">
        <f>IF(N353="nulová",J353,0)</f>
        <v>0</v>
      </c>
      <c r="BJ353" s="18" t="s">
        <v>84</v>
      </c>
      <c r="BK353" s="232">
        <f>ROUND(I353*H353,2)</f>
        <v>0</v>
      </c>
      <c r="BL353" s="18" t="s">
        <v>100</v>
      </c>
      <c r="BM353" s="231" t="s">
        <v>699</v>
      </c>
    </row>
    <row r="354" s="2" customFormat="1" ht="24.15" customHeight="1">
      <c r="A354" s="39"/>
      <c r="B354" s="40"/>
      <c r="C354" s="220" t="s">
        <v>700</v>
      </c>
      <c r="D354" s="220" t="s">
        <v>143</v>
      </c>
      <c r="E354" s="221" t="s">
        <v>262</v>
      </c>
      <c r="F354" s="222" t="s">
        <v>263</v>
      </c>
      <c r="G354" s="223" t="s">
        <v>146</v>
      </c>
      <c r="H354" s="224">
        <v>25.600000000000001</v>
      </c>
      <c r="I354" s="225"/>
      <c r="J354" s="226">
        <f>ROUND(I354*H354,2)</f>
        <v>0</v>
      </c>
      <c r="K354" s="222" t="s">
        <v>147</v>
      </c>
      <c r="L354" s="45"/>
      <c r="M354" s="227" t="s">
        <v>1</v>
      </c>
      <c r="N354" s="228" t="s">
        <v>41</v>
      </c>
      <c r="O354" s="92"/>
      <c r="P354" s="229">
        <f>O354*H354</f>
        <v>0</v>
      </c>
      <c r="Q354" s="229">
        <v>0.02111</v>
      </c>
      <c r="R354" s="229">
        <f>Q354*H354</f>
        <v>0.54041600000000001</v>
      </c>
      <c r="S354" s="229">
        <v>0</v>
      </c>
      <c r="T354" s="230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31" t="s">
        <v>100</v>
      </c>
      <c r="AT354" s="231" t="s">
        <v>143</v>
      </c>
      <c r="AU354" s="231" t="s">
        <v>86</v>
      </c>
      <c r="AY354" s="18" t="s">
        <v>141</v>
      </c>
      <c r="BE354" s="232">
        <f>IF(N354="základní",J354,0)</f>
        <v>0</v>
      </c>
      <c r="BF354" s="232">
        <f>IF(N354="snížená",J354,0)</f>
        <v>0</v>
      </c>
      <c r="BG354" s="232">
        <f>IF(N354="zákl. přenesená",J354,0)</f>
        <v>0</v>
      </c>
      <c r="BH354" s="232">
        <f>IF(N354="sníž. přenesená",J354,0)</f>
        <v>0</v>
      </c>
      <c r="BI354" s="232">
        <f>IF(N354="nulová",J354,0)</f>
        <v>0</v>
      </c>
      <c r="BJ354" s="18" t="s">
        <v>84</v>
      </c>
      <c r="BK354" s="232">
        <f>ROUND(I354*H354,2)</f>
        <v>0</v>
      </c>
      <c r="BL354" s="18" t="s">
        <v>100</v>
      </c>
      <c r="BM354" s="231" t="s">
        <v>701</v>
      </c>
    </row>
    <row r="355" s="2" customFormat="1" ht="24.15" customHeight="1">
      <c r="A355" s="39"/>
      <c r="B355" s="40"/>
      <c r="C355" s="220" t="s">
        <v>702</v>
      </c>
      <c r="D355" s="220" t="s">
        <v>143</v>
      </c>
      <c r="E355" s="221" t="s">
        <v>266</v>
      </c>
      <c r="F355" s="222" t="s">
        <v>267</v>
      </c>
      <c r="G355" s="223" t="s">
        <v>146</v>
      </c>
      <c r="H355" s="224">
        <v>51.200000000000003</v>
      </c>
      <c r="I355" s="225"/>
      <c r="J355" s="226">
        <f>ROUND(I355*H355,2)</f>
        <v>0</v>
      </c>
      <c r="K355" s="222" t="s">
        <v>147</v>
      </c>
      <c r="L355" s="45"/>
      <c r="M355" s="227" t="s">
        <v>1</v>
      </c>
      <c r="N355" s="228" t="s">
        <v>41</v>
      </c>
      <c r="O355" s="92"/>
      <c r="P355" s="229">
        <f>O355*H355</f>
        <v>0</v>
      </c>
      <c r="Q355" s="229">
        <v>0.00071000000000000002</v>
      </c>
      <c r="R355" s="229">
        <f>Q355*H355</f>
        <v>0.036352000000000002</v>
      </c>
      <c r="S355" s="229">
        <v>0</v>
      </c>
      <c r="T355" s="230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31" t="s">
        <v>100</v>
      </c>
      <c r="AT355" s="231" t="s">
        <v>143</v>
      </c>
      <c r="AU355" s="231" t="s">
        <v>86</v>
      </c>
      <c r="AY355" s="18" t="s">
        <v>141</v>
      </c>
      <c r="BE355" s="232">
        <f>IF(N355="základní",J355,0)</f>
        <v>0</v>
      </c>
      <c r="BF355" s="232">
        <f>IF(N355="snížená",J355,0)</f>
        <v>0</v>
      </c>
      <c r="BG355" s="232">
        <f>IF(N355="zákl. přenesená",J355,0)</f>
        <v>0</v>
      </c>
      <c r="BH355" s="232">
        <f>IF(N355="sníž. přenesená",J355,0)</f>
        <v>0</v>
      </c>
      <c r="BI355" s="232">
        <f>IF(N355="nulová",J355,0)</f>
        <v>0</v>
      </c>
      <c r="BJ355" s="18" t="s">
        <v>84</v>
      </c>
      <c r="BK355" s="232">
        <f>ROUND(I355*H355,2)</f>
        <v>0</v>
      </c>
      <c r="BL355" s="18" t="s">
        <v>100</v>
      </c>
      <c r="BM355" s="231" t="s">
        <v>703</v>
      </c>
    </row>
    <row r="356" s="13" customFormat="1">
      <c r="A356" s="13"/>
      <c r="B356" s="233"/>
      <c r="C356" s="234"/>
      <c r="D356" s="235" t="s">
        <v>159</v>
      </c>
      <c r="E356" s="236" t="s">
        <v>1</v>
      </c>
      <c r="F356" s="237" t="s">
        <v>704</v>
      </c>
      <c r="G356" s="234"/>
      <c r="H356" s="238">
        <v>51.200000000000003</v>
      </c>
      <c r="I356" s="239"/>
      <c r="J356" s="234"/>
      <c r="K356" s="234"/>
      <c r="L356" s="240"/>
      <c r="M356" s="241"/>
      <c r="N356" s="242"/>
      <c r="O356" s="242"/>
      <c r="P356" s="242"/>
      <c r="Q356" s="242"/>
      <c r="R356" s="242"/>
      <c r="S356" s="242"/>
      <c r="T356" s="24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4" t="s">
        <v>159</v>
      </c>
      <c r="AU356" s="244" t="s">
        <v>86</v>
      </c>
      <c r="AV356" s="13" t="s">
        <v>86</v>
      </c>
      <c r="AW356" s="13" t="s">
        <v>32</v>
      </c>
      <c r="AX356" s="13" t="s">
        <v>84</v>
      </c>
      <c r="AY356" s="244" t="s">
        <v>141</v>
      </c>
    </row>
    <row r="357" s="2" customFormat="1" ht="16.5" customHeight="1">
      <c r="A357" s="39"/>
      <c r="B357" s="40"/>
      <c r="C357" s="220" t="s">
        <v>705</v>
      </c>
      <c r="D357" s="220" t="s">
        <v>143</v>
      </c>
      <c r="E357" s="221" t="s">
        <v>272</v>
      </c>
      <c r="F357" s="222" t="s">
        <v>273</v>
      </c>
      <c r="G357" s="223" t="s">
        <v>146</v>
      </c>
      <c r="H357" s="224">
        <v>25.600000000000001</v>
      </c>
      <c r="I357" s="225"/>
      <c r="J357" s="226">
        <f>ROUND(I357*H357,2)</f>
        <v>0</v>
      </c>
      <c r="K357" s="222" t="s">
        <v>147</v>
      </c>
      <c r="L357" s="45"/>
      <c r="M357" s="227" t="s">
        <v>1</v>
      </c>
      <c r="N357" s="228" t="s">
        <v>41</v>
      </c>
      <c r="O357" s="92"/>
      <c r="P357" s="229">
        <f>O357*H357</f>
        <v>0</v>
      </c>
      <c r="Q357" s="229">
        <v>0.0050499999999999998</v>
      </c>
      <c r="R357" s="229">
        <f>Q357*H357</f>
        <v>0.12928000000000001</v>
      </c>
      <c r="S357" s="229">
        <v>0</v>
      </c>
      <c r="T357" s="230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31" t="s">
        <v>100</v>
      </c>
      <c r="AT357" s="231" t="s">
        <v>143</v>
      </c>
      <c r="AU357" s="231" t="s">
        <v>86</v>
      </c>
      <c r="AY357" s="18" t="s">
        <v>141</v>
      </c>
      <c r="BE357" s="232">
        <f>IF(N357="základní",J357,0)</f>
        <v>0</v>
      </c>
      <c r="BF357" s="232">
        <f>IF(N357="snížená",J357,0)</f>
        <v>0</v>
      </c>
      <c r="BG357" s="232">
        <f>IF(N357="zákl. přenesená",J357,0)</f>
        <v>0</v>
      </c>
      <c r="BH357" s="232">
        <f>IF(N357="sníž. přenesená",J357,0)</f>
        <v>0</v>
      </c>
      <c r="BI357" s="232">
        <f>IF(N357="nulová",J357,0)</f>
        <v>0</v>
      </c>
      <c r="BJ357" s="18" t="s">
        <v>84</v>
      </c>
      <c r="BK357" s="232">
        <f>ROUND(I357*H357,2)</f>
        <v>0</v>
      </c>
      <c r="BL357" s="18" t="s">
        <v>100</v>
      </c>
      <c r="BM357" s="231" t="s">
        <v>706</v>
      </c>
    </row>
    <row r="358" s="2" customFormat="1" ht="33" customHeight="1">
      <c r="A358" s="39"/>
      <c r="B358" s="40"/>
      <c r="C358" s="220" t="s">
        <v>707</v>
      </c>
      <c r="D358" s="220" t="s">
        <v>143</v>
      </c>
      <c r="E358" s="221" t="s">
        <v>276</v>
      </c>
      <c r="F358" s="222" t="s">
        <v>277</v>
      </c>
      <c r="G358" s="223" t="s">
        <v>146</v>
      </c>
      <c r="H358" s="224">
        <v>25.600000000000001</v>
      </c>
      <c r="I358" s="225"/>
      <c r="J358" s="226">
        <f>ROUND(I358*H358,2)</f>
        <v>0</v>
      </c>
      <c r="K358" s="222" t="s">
        <v>147</v>
      </c>
      <c r="L358" s="45"/>
      <c r="M358" s="227" t="s">
        <v>1</v>
      </c>
      <c r="N358" s="228" t="s">
        <v>41</v>
      </c>
      <c r="O358" s="92"/>
      <c r="P358" s="229">
        <f>O358*H358</f>
        <v>0</v>
      </c>
      <c r="Q358" s="229">
        <v>0.10373</v>
      </c>
      <c r="R358" s="229">
        <f>Q358*H358</f>
        <v>2.6554880000000001</v>
      </c>
      <c r="S358" s="229">
        <v>0</v>
      </c>
      <c r="T358" s="230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31" t="s">
        <v>100</v>
      </c>
      <c r="AT358" s="231" t="s">
        <v>143</v>
      </c>
      <c r="AU358" s="231" t="s">
        <v>86</v>
      </c>
      <c r="AY358" s="18" t="s">
        <v>141</v>
      </c>
      <c r="BE358" s="232">
        <f>IF(N358="základní",J358,0)</f>
        <v>0</v>
      </c>
      <c r="BF358" s="232">
        <f>IF(N358="snížená",J358,0)</f>
        <v>0</v>
      </c>
      <c r="BG358" s="232">
        <f>IF(N358="zákl. přenesená",J358,0)</f>
        <v>0</v>
      </c>
      <c r="BH358" s="232">
        <f>IF(N358="sníž. přenesená",J358,0)</f>
        <v>0</v>
      </c>
      <c r="BI358" s="232">
        <f>IF(N358="nulová",J358,0)</f>
        <v>0</v>
      </c>
      <c r="BJ358" s="18" t="s">
        <v>84</v>
      </c>
      <c r="BK358" s="232">
        <f>ROUND(I358*H358,2)</f>
        <v>0</v>
      </c>
      <c r="BL358" s="18" t="s">
        <v>100</v>
      </c>
      <c r="BM358" s="231" t="s">
        <v>708</v>
      </c>
    </row>
    <row r="359" s="12" customFormat="1" ht="22.8" customHeight="1">
      <c r="A359" s="12"/>
      <c r="B359" s="204"/>
      <c r="C359" s="205"/>
      <c r="D359" s="206" t="s">
        <v>75</v>
      </c>
      <c r="E359" s="218" t="s">
        <v>167</v>
      </c>
      <c r="F359" s="218" t="s">
        <v>709</v>
      </c>
      <c r="G359" s="205"/>
      <c r="H359" s="205"/>
      <c r="I359" s="208"/>
      <c r="J359" s="219">
        <f>BK359</f>
        <v>0</v>
      </c>
      <c r="K359" s="205"/>
      <c r="L359" s="210"/>
      <c r="M359" s="211"/>
      <c r="N359" s="212"/>
      <c r="O359" s="212"/>
      <c r="P359" s="213">
        <f>SUM(P360:P362)</f>
        <v>0</v>
      </c>
      <c r="Q359" s="212"/>
      <c r="R359" s="213">
        <f>SUM(R360:R362)</f>
        <v>0.073499220000000004</v>
      </c>
      <c r="S359" s="212"/>
      <c r="T359" s="214">
        <f>SUM(T360:T362)</f>
        <v>0</v>
      </c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R359" s="215" t="s">
        <v>84</v>
      </c>
      <c r="AT359" s="216" t="s">
        <v>75</v>
      </c>
      <c r="AU359" s="216" t="s">
        <v>84</v>
      </c>
      <c r="AY359" s="215" t="s">
        <v>141</v>
      </c>
      <c r="BK359" s="217">
        <f>SUM(BK360:BK362)</f>
        <v>0</v>
      </c>
    </row>
    <row r="360" s="2" customFormat="1" ht="16.5" customHeight="1">
      <c r="A360" s="39"/>
      <c r="B360" s="40"/>
      <c r="C360" s="220" t="s">
        <v>710</v>
      </c>
      <c r="D360" s="220" t="s">
        <v>143</v>
      </c>
      <c r="E360" s="221" t="s">
        <v>711</v>
      </c>
      <c r="F360" s="222" t="s">
        <v>712</v>
      </c>
      <c r="G360" s="223" t="s">
        <v>146</v>
      </c>
      <c r="H360" s="224">
        <v>34.899999999999999</v>
      </c>
      <c r="I360" s="225"/>
      <c r="J360" s="226">
        <f>ROUND(I360*H360,2)</f>
        <v>0</v>
      </c>
      <c r="K360" s="222" t="s">
        <v>147</v>
      </c>
      <c r="L360" s="45"/>
      <c r="M360" s="227" t="s">
        <v>1</v>
      </c>
      <c r="N360" s="228" t="s">
        <v>41</v>
      </c>
      <c r="O360" s="92"/>
      <c r="P360" s="229">
        <f>O360*H360</f>
        <v>0</v>
      </c>
      <c r="Q360" s="229">
        <v>0.0010200000000000001</v>
      </c>
      <c r="R360" s="229">
        <f>Q360*H360</f>
        <v>0.035597999999999998</v>
      </c>
      <c r="S360" s="229">
        <v>0</v>
      </c>
      <c r="T360" s="230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31" t="s">
        <v>100</v>
      </c>
      <c r="AT360" s="231" t="s">
        <v>143</v>
      </c>
      <c r="AU360" s="231" t="s">
        <v>86</v>
      </c>
      <c r="AY360" s="18" t="s">
        <v>141</v>
      </c>
      <c r="BE360" s="232">
        <f>IF(N360="základní",J360,0)</f>
        <v>0</v>
      </c>
      <c r="BF360" s="232">
        <f>IF(N360="snížená",J360,0)</f>
        <v>0</v>
      </c>
      <c r="BG360" s="232">
        <f>IF(N360="zákl. přenesená",J360,0)</f>
        <v>0</v>
      </c>
      <c r="BH360" s="232">
        <f>IF(N360="sníž. přenesená",J360,0)</f>
        <v>0</v>
      </c>
      <c r="BI360" s="232">
        <f>IF(N360="nulová",J360,0)</f>
        <v>0</v>
      </c>
      <c r="BJ360" s="18" t="s">
        <v>84</v>
      </c>
      <c r="BK360" s="232">
        <f>ROUND(I360*H360,2)</f>
        <v>0</v>
      </c>
      <c r="BL360" s="18" t="s">
        <v>100</v>
      </c>
      <c r="BM360" s="231" t="s">
        <v>713</v>
      </c>
    </row>
    <row r="361" s="2" customFormat="1" ht="16.5" customHeight="1">
      <c r="A361" s="39"/>
      <c r="B361" s="40"/>
      <c r="C361" s="220" t="s">
        <v>714</v>
      </c>
      <c r="D361" s="220" t="s">
        <v>143</v>
      </c>
      <c r="E361" s="221" t="s">
        <v>715</v>
      </c>
      <c r="F361" s="222" t="s">
        <v>716</v>
      </c>
      <c r="G361" s="223" t="s">
        <v>146</v>
      </c>
      <c r="H361" s="224">
        <v>26.690999999999999</v>
      </c>
      <c r="I361" s="225"/>
      <c r="J361" s="226">
        <f>ROUND(I361*H361,2)</f>
        <v>0</v>
      </c>
      <c r="K361" s="222" t="s">
        <v>1</v>
      </c>
      <c r="L361" s="45"/>
      <c r="M361" s="227" t="s">
        <v>1</v>
      </c>
      <c r="N361" s="228" t="s">
        <v>41</v>
      </c>
      <c r="O361" s="92"/>
      <c r="P361" s="229">
        <f>O361*H361</f>
        <v>0</v>
      </c>
      <c r="Q361" s="229">
        <v>0.00142</v>
      </c>
      <c r="R361" s="229">
        <f>Q361*H361</f>
        <v>0.037901219999999999</v>
      </c>
      <c r="S361" s="229">
        <v>0</v>
      </c>
      <c r="T361" s="230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31" t="s">
        <v>100</v>
      </c>
      <c r="AT361" s="231" t="s">
        <v>143</v>
      </c>
      <c r="AU361" s="231" t="s">
        <v>86</v>
      </c>
      <c r="AY361" s="18" t="s">
        <v>141</v>
      </c>
      <c r="BE361" s="232">
        <f>IF(N361="základní",J361,0)</f>
        <v>0</v>
      </c>
      <c r="BF361" s="232">
        <f>IF(N361="snížená",J361,0)</f>
        <v>0</v>
      </c>
      <c r="BG361" s="232">
        <f>IF(N361="zákl. přenesená",J361,0)</f>
        <v>0</v>
      </c>
      <c r="BH361" s="232">
        <f>IF(N361="sníž. přenesená",J361,0)</f>
        <v>0</v>
      </c>
      <c r="BI361" s="232">
        <f>IF(N361="nulová",J361,0)</f>
        <v>0</v>
      </c>
      <c r="BJ361" s="18" t="s">
        <v>84</v>
      </c>
      <c r="BK361" s="232">
        <f>ROUND(I361*H361,2)</f>
        <v>0</v>
      </c>
      <c r="BL361" s="18" t="s">
        <v>100</v>
      </c>
      <c r="BM361" s="231" t="s">
        <v>717</v>
      </c>
    </row>
    <row r="362" s="13" customFormat="1">
      <c r="A362" s="13"/>
      <c r="B362" s="233"/>
      <c r="C362" s="234"/>
      <c r="D362" s="235" t="s">
        <v>159</v>
      </c>
      <c r="E362" s="236" t="s">
        <v>1</v>
      </c>
      <c r="F362" s="237" t="s">
        <v>718</v>
      </c>
      <c r="G362" s="234"/>
      <c r="H362" s="238">
        <v>26.690999999999999</v>
      </c>
      <c r="I362" s="239"/>
      <c r="J362" s="234"/>
      <c r="K362" s="234"/>
      <c r="L362" s="240"/>
      <c r="M362" s="241"/>
      <c r="N362" s="242"/>
      <c r="O362" s="242"/>
      <c r="P362" s="242"/>
      <c r="Q362" s="242"/>
      <c r="R362" s="242"/>
      <c r="S362" s="242"/>
      <c r="T362" s="24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4" t="s">
        <v>159</v>
      </c>
      <c r="AU362" s="244" t="s">
        <v>86</v>
      </c>
      <c r="AV362" s="13" t="s">
        <v>86</v>
      </c>
      <c r="AW362" s="13" t="s">
        <v>32</v>
      </c>
      <c r="AX362" s="13" t="s">
        <v>84</v>
      </c>
      <c r="AY362" s="244" t="s">
        <v>141</v>
      </c>
    </row>
    <row r="363" s="12" customFormat="1" ht="22.8" customHeight="1">
      <c r="A363" s="12"/>
      <c r="B363" s="204"/>
      <c r="C363" s="205"/>
      <c r="D363" s="206" t="s">
        <v>75</v>
      </c>
      <c r="E363" s="218" t="s">
        <v>179</v>
      </c>
      <c r="F363" s="218" t="s">
        <v>719</v>
      </c>
      <c r="G363" s="205"/>
      <c r="H363" s="205"/>
      <c r="I363" s="208"/>
      <c r="J363" s="219">
        <f>BK363</f>
        <v>0</v>
      </c>
      <c r="K363" s="205"/>
      <c r="L363" s="210"/>
      <c r="M363" s="211"/>
      <c r="N363" s="212"/>
      <c r="O363" s="212"/>
      <c r="P363" s="213">
        <f>SUM(P364:P365)</f>
        <v>0</v>
      </c>
      <c r="Q363" s="212"/>
      <c r="R363" s="213">
        <f>SUM(R364:R365)</f>
        <v>0</v>
      </c>
      <c r="S363" s="212"/>
      <c r="T363" s="214">
        <f>SUM(T364:T365)</f>
        <v>1.1000000000000001</v>
      </c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R363" s="215" t="s">
        <v>84</v>
      </c>
      <c r="AT363" s="216" t="s">
        <v>75</v>
      </c>
      <c r="AU363" s="216" t="s">
        <v>84</v>
      </c>
      <c r="AY363" s="215" t="s">
        <v>141</v>
      </c>
      <c r="BK363" s="217">
        <f>SUM(BK364:BK365)</f>
        <v>0</v>
      </c>
    </row>
    <row r="364" s="2" customFormat="1" ht="21.75" customHeight="1">
      <c r="A364" s="39"/>
      <c r="B364" s="40"/>
      <c r="C364" s="220" t="s">
        <v>720</v>
      </c>
      <c r="D364" s="220" t="s">
        <v>143</v>
      </c>
      <c r="E364" s="221" t="s">
        <v>721</v>
      </c>
      <c r="F364" s="222" t="s">
        <v>722</v>
      </c>
      <c r="G364" s="223" t="s">
        <v>234</v>
      </c>
      <c r="H364" s="224">
        <v>20</v>
      </c>
      <c r="I364" s="225"/>
      <c r="J364" s="226">
        <f>ROUND(I364*H364,2)</f>
        <v>0</v>
      </c>
      <c r="K364" s="222" t="s">
        <v>1</v>
      </c>
      <c r="L364" s="45"/>
      <c r="M364" s="227" t="s">
        <v>1</v>
      </c>
      <c r="N364" s="228" t="s">
        <v>41</v>
      </c>
      <c r="O364" s="92"/>
      <c r="P364" s="229">
        <f>O364*H364</f>
        <v>0</v>
      </c>
      <c r="Q364" s="229">
        <v>0</v>
      </c>
      <c r="R364" s="229">
        <f>Q364*H364</f>
        <v>0</v>
      </c>
      <c r="S364" s="229">
        <v>0.055</v>
      </c>
      <c r="T364" s="230">
        <f>S364*H364</f>
        <v>1.1000000000000001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31" t="s">
        <v>100</v>
      </c>
      <c r="AT364" s="231" t="s">
        <v>143</v>
      </c>
      <c r="AU364" s="231" t="s">
        <v>86</v>
      </c>
      <c r="AY364" s="18" t="s">
        <v>141</v>
      </c>
      <c r="BE364" s="232">
        <f>IF(N364="základní",J364,0)</f>
        <v>0</v>
      </c>
      <c r="BF364" s="232">
        <f>IF(N364="snížená",J364,0)</f>
        <v>0</v>
      </c>
      <c r="BG364" s="232">
        <f>IF(N364="zákl. přenesená",J364,0)</f>
        <v>0</v>
      </c>
      <c r="BH364" s="232">
        <f>IF(N364="sníž. přenesená",J364,0)</f>
        <v>0</v>
      </c>
      <c r="BI364" s="232">
        <f>IF(N364="nulová",J364,0)</f>
        <v>0</v>
      </c>
      <c r="BJ364" s="18" t="s">
        <v>84</v>
      </c>
      <c r="BK364" s="232">
        <f>ROUND(I364*H364,2)</f>
        <v>0</v>
      </c>
      <c r="BL364" s="18" t="s">
        <v>100</v>
      </c>
      <c r="BM364" s="231" t="s">
        <v>723</v>
      </c>
    </row>
    <row r="365" s="13" customFormat="1">
      <c r="A365" s="13"/>
      <c r="B365" s="233"/>
      <c r="C365" s="234"/>
      <c r="D365" s="235" t="s">
        <v>159</v>
      </c>
      <c r="E365" s="236" t="s">
        <v>1</v>
      </c>
      <c r="F365" s="237" t="s">
        <v>724</v>
      </c>
      <c r="G365" s="234"/>
      <c r="H365" s="238">
        <v>20</v>
      </c>
      <c r="I365" s="239"/>
      <c r="J365" s="234"/>
      <c r="K365" s="234"/>
      <c r="L365" s="240"/>
      <c r="M365" s="241"/>
      <c r="N365" s="242"/>
      <c r="O365" s="242"/>
      <c r="P365" s="242"/>
      <c r="Q365" s="242"/>
      <c r="R365" s="242"/>
      <c r="S365" s="242"/>
      <c r="T365" s="24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4" t="s">
        <v>159</v>
      </c>
      <c r="AU365" s="244" t="s">
        <v>86</v>
      </c>
      <c r="AV365" s="13" t="s">
        <v>86</v>
      </c>
      <c r="AW365" s="13" t="s">
        <v>32</v>
      </c>
      <c r="AX365" s="13" t="s">
        <v>84</v>
      </c>
      <c r="AY365" s="244" t="s">
        <v>141</v>
      </c>
    </row>
    <row r="366" s="12" customFormat="1" ht="22.8" customHeight="1">
      <c r="A366" s="12"/>
      <c r="B366" s="204"/>
      <c r="C366" s="205"/>
      <c r="D366" s="206" t="s">
        <v>75</v>
      </c>
      <c r="E366" s="218" t="s">
        <v>184</v>
      </c>
      <c r="F366" s="218" t="s">
        <v>284</v>
      </c>
      <c r="G366" s="205"/>
      <c r="H366" s="205"/>
      <c r="I366" s="208"/>
      <c r="J366" s="219">
        <f>BK366</f>
        <v>0</v>
      </c>
      <c r="K366" s="205"/>
      <c r="L366" s="210"/>
      <c r="M366" s="211"/>
      <c r="N366" s="212"/>
      <c r="O366" s="212"/>
      <c r="P366" s="213">
        <f>SUM(P367:P368)</f>
        <v>0</v>
      </c>
      <c r="Q366" s="212"/>
      <c r="R366" s="213">
        <f>SUM(R367:R368)</f>
        <v>0.10032000000000001</v>
      </c>
      <c r="S366" s="212"/>
      <c r="T366" s="214">
        <f>SUM(T367:T368)</f>
        <v>0</v>
      </c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R366" s="215" t="s">
        <v>84</v>
      </c>
      <c r="AT366" s="216" t="s">
        <v>75</v>
      </c>
      <c r="AU366" s="216" t="s">
        <v>84</v>
      </c>
      <c r="AY366" s="215" t="s">
        <v>141</v>
      </c>
      <c r="BK366" s="217">
        <f>SUM(BK367:BK368)</f>
        <v>0</v>
      </c>
    </row>
    <row r="367" s="2" customFormat="1" ht="16.5" customHeight="1">
      <c r="A367" s="39"/>
      <c r="B367" s="40"/>
      <c r="C367" s="220" t="s">
        <v>725</v>
      </c>
      <c r="D367" s="220" t="s">
        <v>143</v>
      </c>
      <c r="E367" s="221" t="s">
        <v>726</v>
      </c>
      <c r="F367" s="222" t="s">
        <v>727</v>
      </c>
      <c r="G367" s="223" t="s">
        <v>146</v>
      </c>
      <c r="H367" s="224">
        <v>4</v>
      </c>
      <c r="I367" s="225"/>
      <c r="J367" s="226">
        <f>ROUND(I367*H367,2)</f>
        <v>0</v>
      </c>
      <c r="K367" s="222" t="s">
        <v>1</v>
      </c>
      <c r="L367" s="45"/>
      <c r="M367" s="227" t="s">
        <v>1</v>
      </c>
      <c r="N367" s="228" t="s">
        <v>41</v>
      </c>
      <c r="O367" s="92"/>
      <c r="P367" s="229">
        <f>O367*H367</f>
        <v>0</v>
      </c>
      <c r="Q367" s="229">
        <v>0.025080000000000002</v>
      </c>
      <c r="R367" s="229">
        <f>Q367*H367</f>
        <v>0.10032000000000001</v>
      </c>
      <c r="S367" s="229">
        <v>0</v>
      </c>
      <c r="T367" s="230">
        <f>S367*H367</f>
        <v>0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31" t="s">
        <v>100</v>
      </c>
      <c r="AT367" s="231" t="s">
        <v>143</v>
      </c>
      <c r="AU367" s="231" t="s">
        <v>86</v>
      </c>
      <c r="AY367" s="18" t="s">
        <v>141</v>
      </c>
      <c r="BE367" s="232">
        <f>IF(N367="základní",J367,0)</f>
        <v>0</v>
      </c>
      <c r="BF367" s="232">
        <f>IF(N367="snížená",J367,0)</f>
        <v>0</v>
      </c>
      <c r="BG367" s="232">
        <f>IF(N367="zákl. přenesená",J367,0)</f>
        <v>0</v>
      </c>
      <c r="BH367" s="232">
        <f>IF(N367="sníž. přenesená",J367,0)</f>
        <v>0</v>
      </c>
      <c r="BI367" s="232">
        <f>IF(N367="nulová",J367,0)</f>
        <v>0</v>
      </c>
      <c r="BJ367" s="18" t="s">
        <v>84</v>
      </c>
      <c r="BK367" s="232">
        <f>ROUND(I367*H367,2)</f>
        <v>0</v>
      </c>
      <c r="BL367" s="18" t="s">
        <v>100</v>
      </c>
      <c r="BM367" s="231" t="s">
        <v>728</v>
      </c>
    </row>
    <row r="368" s="13" customFormat="1">
      <c r="A368" s="13"/>
      <c r="B368" s="233"/>
      <c r="C368" s="234"/>
      <c r="D368" s="235" t="s">
        <v>159</v>
      </c>
      <c r="E368" s="236" t="s">
        <v>1</v>
      </c>
      <c r="F368" s="237" t="s">
        <v>729</v>
      </c>
      <c r="G368" s="234"/>
      <c r="H368" s="238">
        <v>4</v>
      </c>
      <c r="I368" s="239"/>
      <c r="J368" s="234"/>
      <c r="K368" s="234"/>
      <c r="L368" s="240"/>
      <c r="M368" s="241"/>
      <c r="N368" s="242"/>
      <c r="O368" s="242"/>
      <c r="P368" s="242"/>
      <c r="Q368" s="242"/>
      <c r="R368" s="242"/>
      <c r="S368" s="242"/>
      <c r="T368" s="24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4" t="s">
        <v>159</v>
      </c>
      <c r="AU368" s="244" t="s">
        <v>86</v>
      </c>
      <c r="AV368" s="13" t="s">
        <v>86</v>
      </c>
      <c r="AW368" s="13" t="s">
        <v>32</v>
      </c>
      <c r="AX368" s="13" t="s">
        <v>84</v>
      </c>
      <c r="AY368" s="244" t="s">
        <v>141</v>
      </c>
    </row>
    <row r="369" s="12" customFormat="1" ht="22.8" customHeight="1">
      <c r="A369" s="12"/>
      <c r="B369" s="204"/>
      <c r="C369" s="205"/>
      <c r="D369" s="206" t="s">
        <v>75</v>
      </c>
      <c r="E369" s="218" t="s">
        <v>298</v>
      </c>
      <c r="F369" s="218" t="s">
        <v>299</v>
      </c>
      <c r="G369" s="205"/>
      <c r="H369" s="205"/>
      <c r="I369" s="208"/>
      <c r="J369" s="219">
        <f>BK369</f>
        <v>0</v>
      </c>
      <c r="K369" s="205"/>
      <c r="L369" s="210"/>
      <c r="M369" s="211"/>
      <c r="N369" s="212"/>
      <c r="O369" s="212"/>
      <c r="P369" s="213">
        <f>SUM(P370:P381)</f>
        <v>0</v>
      </c>
      <c r="Q369" s="212"/>
      <c r="R369" s="213">
        <f>SUM(R370:R381)</f>
        <v>0</v>
      </c>
      <c r="S369" s="212"/>
      <c r="T369" s="214">
        <f>SUM(T370:T381)</f>
        <v>0</v>
      </c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R369" s="215" t="s">
        <v>84</v>
      </c>
      <c r="AT369" s="216" t="s">
        <v>75</v>
      </c>
      <c r="AU369" s="216" t="s">
        <v>84</v>
      </c>
      <c r="AY369" s="215" t="s">
        <v>141</v>
      </c>
      <c r="BK369" s="217">
        <f>SUM(BK370:BK381)</f>
        <v>0</v>
      </c>
    </row>
    <row r="370" s="2" customFormat="1" ht="44.25" customHeight="1">
      <c r="A370" s="39"/>
      <c r="B370" s="40"/>
      <c r="C370" s="220" t="s">
        <v>730</v>
      </c>
      <c r="D370" s="220" t="s">
        <v>143</v>
      </c>
      <c r="E370" s="221" t="s">
        <v>731</v>
      </c>
      <c r="F370" s="222" t="s">
        <v>732</v>
      </c>
      <c r="G370" s="223" t="s">
        <v>196</v>
      </c>
      <c r="H370" s="224">
        <v>1.1000000000000001</v>
      </c>
      <c r="I370" s="225"/>
      <c r="J370" s="226">
        <f>ROUND(I370*H370,2)</f>
        <v>0</v>
      </c>
      <c r="K370" s="222" t="s">
        <v>147</v>
      </c>
      <c r="L370" s="45"/>
      <c r="M370" s="227" t="s">
        <v>1</v>
      </c>
      <c r="N370" s="228" t="s">
        <v>41</v>
      </c>
      <c r="O370" s="92"/>
      <c r="P370" s="229">
        <f>O370*H370</f>
        <v>0</v>
      </c>
      <c r="Q370" s="229">
        <v>0</v>
      </c>
      <c r="R370" s="229">
        <f>Q370*H370</f>
        <v>0</v>
      </c>
      <c r="S370" s="229">
        <v>0</v>
      </c>
      <c r="T370" s="230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31" t="s">
        <v>100</v>
      </c>
      <c r="AT370" s="231" t="s">
        <v>143</v>
      </c>
      <c r="AU370" s="231" t="s">
        <v>86</v>
      </c>
      <c r="AY370" s="18" t="s">
        <v>141</v>
      </c>
      <c r="BE370" s="232">
        <f>IF(N370="základní",J370,0)</f>
        <v>0</v>
      </c>
      <c r="BF370" s="232">
        <f>IF(N370="snížená",J370,0)</f>
        <v>0</v>
      </c>
      <c r="BG370" s="232">
        <f>IF(N370="zákl. přenesená",J370,0)</f>
        <v>0</v>
      </c>
      <c r="BH370" s="232">
        <f>IF(N370="sníž. přenesená",J370,0)</f>
        <v>0</v>
      </c>
      <c r="BI370" s="232">
        <f>IF(N370="nulová",J370,0)</f>
        <v>0</v>
      </c>
      <c r="BJ370" s="18" t="s">
        <v>84</v>
      </c>
      <c r="BK370" s="232">
        <f>ROUND(I370*H370,2)</f>
        <v>0</v>
      </c>
      <c r="BL370" s="18" t="s">
        <v>100</v>
      </c>
      <c r="BM370" s="231" t="s">
        <v>733</v>
      </c>
    </row>
    <row r="371" s="2" customFormat="1" ht="21.75" customHeight="1">
      <c r="A371" s="39"/>
      <c r="B371" s="40"/>
      <c r="C371" s="220" t="s">
        <v>734</v>
      </c>
      <c r="D371" s="220" t="s">
        <v>143</v>
      </c>
      <c r="E371" s="221" t="s">
        <v>301</v>
      </c>
      <c r="F371" s="222" t="s">
        <v>302</v>
      </c>
      <c r="G371" s="223" t="s">
        <v>196</v>
      </c>
      <c r="H371" s="224">
        <v>9.9260000000000002</v>
      </c>
      <c r="I371" s="225"/>
      <c r="J371" s="226">
        <f>ROUND(I371*H371,2)</f>
        <v>0</v>
      </c>
      <c r="K371" s="222" t="s">
        <v>147</v>
      </c>
      <c r="L371" s="45"/>
      <c r="M371" s="227" t="s">
        <v>1</v>
      </c>
      <c r="N371" s="228" t="s">
        <v>41</v>
      </c>
      <c r="O371" s="92"/>
      <c r="P371" s="229">
        <f>O371*H371</f>
        <v>0</v>
      </c>
      <c r="Q371" s="229">
        <v>0</v>
      </c>
      <c r="R371" s="229">
        <f>Q371*H371</f>
        <v>0</v>
      </c>
      <c r="S371" s="229">
        <v>0</v>
      </c>
      <c r="T371" s="230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31" t="s">
        <v>100</v>
      </c>
      <c r="AT371" s="231" t="s">
        <v>143</v>
      </c>
      <c r="AU371" s="231" t="s">
        <v>86</v>
      </c>
      <c r="AY371" s="18" t="s">
        <v>141</v>
      </c>
      <c r="BE371" s="232">
        <f>IF(N371="základní",J371,0)</f>
        <v>0</v>
      </c>
      <c r="BF371" s="232">
        <f>IF(N371="snížená",J371,0)</f>
        <v>0</v>
      </c>
      <c r="BG371" s="232">
        <f>IF(N371="zákl. přenesená",J371,0)</f>
        <v>0</v>
      </c>
      <c r="BH371" s="232">
        <f>IF(N371="sníž. přenesená",J371,0)</f>
        <v>0</v>
      </c>
      <c r="BI371" s="232">
        <f>IF(N371="nulová",J371,0)</f>
        <v>0</v>
      </c>
      <c r="BJ371" s="18" t="s">
        <v>84</v>
      </c>
      <c r="BK371" s="232">
        <f>ROUND(I371*H371,2)</f>
        <v>0</v>
      </c>
      <c r="BL371" s="18" t="s">
        <v>100</v>
      </c>
      <c r="BM371" s="231" t="s">
        <v>735</v>
      </c>
    </row>
    <row r="372" s="13" customFormat="1">
      <c r="A372" s="13"/>
      <c r="B372" s="233"/>
      <c r="C372" s="234"/>
      <c r="D372" s="235" t="s">
        <v>159</v>
      </c>
      <c r="E372" s="236" t="s">
        <v>354</v>
      </c>
      <c r="F372" s="237" t="s">
        <v>736</v>
      </c>
      <c r="G372" s="234"/>
      <c r="H372" s="238">
        <v>9.9260000000000002</v>
      </c>
      <c r="I372" s="239"/>
      <c r="J372" s="234"/>
      <c r="K372" s="234"/>
      <c r="L372" s="240"/>
      <c r="M372" s="241"/>
      <c r="N372" s="242"/>
      <c r="O372" s="242"/>
      <c r="P372" s="242"/>
      <c r="Q372" s="242"/>
      <c r="R372" s="242"/>
      <c r="S372" s="242"/>
      <c r="T372" s="24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4" t="s">
        <v>159</v>
      </c>
      <c r="AU372" s="244" t="s">
        <v>86</v>
      </c>
      <c r="AV372" s="13" t="s">
        <v>86</v>
      </c>
      <c r="AW372" s="13" t="s">
        <v>32</v>
      </c>
      <c r="AX372" s="13" t="s">
        <v>84</v>
      </c>
      <c r="AY372" s="244" t="s">
        <v>141</v>
      </c>
    </row>
    <row r="373" s="2" customFormat="1" ht="24.15" customHeight="1">
      <c r="A373" s="39"/>
      <c r="B373" s="40"/>
      <c r="C373" s="220" t="s">
        <v>737</v>
      </c>
      <c r="D373" s="220" t="s">
        <v>143</v>
      </c>
      <c r="E373" s="221" t="s">
        <v>305</v>
      </c>
      <c r="F373" s="222" t="s">
        <v>306</v>
      </c>
      <c r="G373" s="223" t="s">
        <v>196</v>
      </c>
      <c r="H373" s="224">
        <v>238.22399999999999</v>
      </c>
      <c r="I373" s="225"/>
      <c r="J373" s="226">
        <f>ROUND(I373*H373,2)</f>
        <v>0</v>
      </c>
      <c r="K373" s="222" t="s">
        <v>147</v>
      </c>
      <c r="L373" s="45"/>
      <c r="M373" s="227" t="s">
        <v>1</v>
      </c>
      <c r="N373" s="228" t="s">
        <v>41</v>
      </c>
      <c r="O373" s="92"/>
      <c r="P373" s="229">
        <f>O373*H373</f>
        <v>0</v>
      </c>
      <c r="Q373" s="229">
        <v>0</v>
      </c>
      <c r="R373" s="229">
        <f>Q373*H373</f>
        <v>0</v>
      </c>
      <c r="S373" s="229">
        <v>0</v>
      </c>
      <c r="T373" s="230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31" t="s">
        <v>100</v>
      </c>
      <c r="AT373" s="231" t="s">
        <v>143</v>
      </c>
      <c r="AU373" s="231" t="s">
        <v>86</v>
      </c>
      <c r="AY373" s="18" t="s">
        <v>141</v>
      </c>
      <c r="BE373" s="232">
        <f>IF(N373="základní",J373,0)</f>
        <v>0</v>
      </c>
      <c r="BF373" s="232">
        <f>IF(N373="snížená",J373,0)</f>
        <v>0</v>
      </c>
      <c r="BG373" s="232">
        <f>IF(N373="zákl. přenesená",J373,0)</f>
        <v>0</v>
      </c>
      <c r="BH373" s="232">
        <f>IF(N373="sníž. přenesená",J373,0)</f>
        <v>0</v>
      </c>
      <c r="BI373" s="232">
        <f>IF(N373="nulová",J373,0)</f>
        <v>0</v>
      </c>
      <c r="BJ373" s="18" t="s">
        <v>84</v>
      </c>
      <c r="BK373" s="232">
        <f>ROUND(I373*H373,2)</f>
        <v>0</v>
      </c>
      <c r="BL373" s="18" t="s">
        <v>100</v>
      </c>
      <c r="BM373" s="231" t="s">
        <v>738</v>
      </c>
    </row>
    <row r="374" s="13" customFormat="1">
      <c r="A374" s="13"/>
      <c r="B374" s="233"/>
      <c r="C374" s="234"/>
      <c r="D374" s="235" t="s">
        <v>159</v>
      </c>
      <c r="E374" s="236" t="s">
        <v>1</v>
      </c>
      <c r="F374" s="237" t="s">
        <v>739</v>
      </c>
      <c r="G374" s="234"/>
      <c r="H374" s="238">
        <v>238.22399999999999</v>
      </c>
      <c r="I374" s="239"/>
      <c r="J374" s="234"/>
      <c r="K374" s="234"/>
      <c r="L374" s="240"/>
      <c r="M374" s="241"/>
      <c r="N374" s="242"/>
      <c r="O374" s="242"/>
      <c r="P374" s="242"/>
      <c r="Q374" s="242"/>
      <c r="R374" s="242"/>
      <c r="S374" s="242"/>
      <c r="T374" s="24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4" t="s">
        <v>159</v>
      </c>
      <c r="AU374" s="244" t="s">
        <v>86</v>
      </c>
      <c r="AV374" s="13" t="s">
        <v>86</v>
      </c>
      <c r="AW374" s="13" t="s">
        <v>32</v>
      </c>
      <c r="AX374" s="13" t="s">
        <v>84</v>
      </c>
      <c r="AY374" s="244" t="s">
        <v>141</v>
      </c>
    </row>
    <row r="375" s="2" customFormat="1" ht="21.75" customHeight="1">
      <c r="A375" s="39"/>
      <c r="B375" s="40"/>
      <c r="C375" s="220" t="s">
        <v>740</v>
      </c>
      <c r="D375" s="220" t="s">
        <v>143</v>
      </c>
      <c r="E375" s="221" t="s">
        <v>741</v>
      </c>
      <c r="F375" s="222" t="s">
        <v>742</v>
      </c>
      <c r="G375" s="223" t="s">
        <v>196</v>
      </c>
      <c r="H375" s="224">
        <v>1.1000000000000001</v>
      </c>
      <c r="I375" s="225"/>
      <c r="J375" s="226">
        <f>ROUND(I375*H375,2)</f>
        <v>0</v>
      </c>
      <c r="K375" s="222" t="s">
        <v>147</v>
      </c>
      <c r="L375" s="45"/>
      <c r="M375" s="227" t="s">
        <v>1</v>
      </c>
      <c r="N375" s="228" t="s">
        <v>41</v>
      </c>
      <c r="O375" s="92"/>
      <c r="P375" s="229">
        <f>O375*H375</f>
        <v>0</v>
      </c>
      <c r="Q375" s="229">
        <v>0</v>
      </c>
      <c r="R375" s="229">
        <f>Q375*H375</f>
        <v>0</v>
      </c>
      <c r="S375" s="229">
        <v>0</v>
      </c>
      <c r="T375" s="230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31" t="s">
        <v>100</v>
      </c>
      <c r="AT375" s="231" t="s">
        <v>143</v>
      </c>
      <c r="AU375" s="231" t="s">
        <v>86</v>
      </c>
      <c r="AY375" s="18" t="s">
        <v>141</v>
      </c>
      <c r="BE375" s="232">
        <f>IF(N375="základní",J375,0)</f>
        <v>0</v>
      </c>
      <c r="BF375" s="232">
        <f>IF(N375="snížená",J375,0)</f>
        <v>0</v>
      </c>
      <c r="BG375" s="232">
        <f>IF(N375="zákl. přenesená",J375,0)</f>
        <v>0</v>
      </c>
      <c r="BH375" s="232">
        <f>IF(N375="sníž. přenesená",J375,0)</f>
        <v>0</v>
      </c>
      <c r="BI375" s="232">
        <f>IF(N375="nulová",J375,0)</f>
        <v>0</v>
      </c>
      <c r="BJ375" s="18" t="s">
        <v>84</v>
      </c>
      <c r="BK375" s="232">
        <f>ROUND(I375*H375,2)</f>
        <v>0</v>
      </c>
      <c r="BL375" s="18" t="s">
        <v>100</v>
      </c>
      <c r="BM375" s="231" t="s">
        <v>743</v>
      </c>
    </row>
    <row r="376" s="2" customFormat="1" ht="24.15" customHeight="1">
      <c r="A376" s="39"/>
      <c r="B376" s="40"/>
      <c r="C376" s="220" t="s">
        <v>744</v>
      </c>
      <c r="D376" s="220" t="s">
        <v>143</v>
      </c>
      <c r="E376" s="221" t="s">
        <v>745</v>
      </c>
      <c r="F376" s="222" t="s">
        <v>746</v>
      </c>
      <c r="G376" s="223" t="s">
        <v>196</v>
      </c>
      <c r="H376" s="224">
        <v>26.399999999999999</v>
      </c>
      <c r="I376" s="225"/>
      <c r="J376" s="226">
        <f>ROUND(I376*H376,2)</f>
        <v>0</v>
      </c>
      <c r="K376" s="222" t="s">
        <v>147</v>
      </c>
      <c r="L376" s="45"/>
      <c r="M376" s="227" t="s">
        <v>1</v>
      </c>
      <c r="N376" s="228" t="s">
        <v>41</v>
      </c>
      <c r="O376" s="92"/>
      <c r="P376" s="229">
        <f>O376*H376</f>
        <v>0</v>
      </c>
      <c r="Q376" s="229">
        <v>0</v>
      </c>
      <c r="R376" s="229">
        <f>Q376*H376</f>
        <v>0</v>
      </c>
      <c r="S376" s="229">
        <v>0</v>
      </c>
      <c r="T376" s="230">
        <f>S376*H376</f>
        <v>0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231" t="s">
        <v>100</v>
      </c>
      <c r="AT376" s="231" t="s">
        <v>143</v>
      </c>
      <c r="AU376" s="231" t="s">
        <v>86</v>
      </c>
      <c r="AY376" s="18" t="s">
        <v>141</v>
      </c>
      <c r="BE376" s="232">
        <f>IF(N376="základní",J376,0)</f>
        <v>0</v>
      </c>
      <c r="BF376" s="232">
        <f>IF(N376="snížená",J376,0)</f>
        <v>0</v>
      </c>
      <c r="BG376" s="232">
        <f>IF(N376="zákl. přenesená",J376,0)</f>
        <v>0</v>
      </c>
      <c r="BH376" s="232">
        <f>IF(N376="sníž. přenesená",J376,0)</f>
        <v>0</v>
      </c>
      <c r="BI376" s="232">
        <f>IF(N376="nulová",J376,0)</f>
        <v>0</v>
      </c>
      <c r="BJ376" s="18" t="s">
        <v>84</v>
      </c>
      <c r="BK376" s="232">
        <f>ROUND(I376*H376,2)</f>
        <v>0</v>
      </c>
      <c r="BL376" s="18" t="s">
        <v>100</v>
      </c>
      <c r="BM376" s="231" t="s">
        <v>747</v>
      </c>
    </row>
    <row r="377" s="13" customFormat="1">
      <c r="A377" s="13"/>
      <c r="B377" s="233"/>
      <c r="C377" s="234"/>
      <c r="D377" s="235" t="s">
        <v>159</v>
      </c>
      <c r="E377" s="236" t="s">
        <v>1</v>
      </c>
      <c r="F377" s="237" t="s">
        <v>748</v>
      </c>
      <c r="G377" s="234"/>
      <c r="H377" s="238">
        <v>26.399999999999999</v>
      </c>
      <c r="I377" s="239"/>
      <c r="J377" s="234"/>
      <c r="K377" s="234"/>
      <c r="L377" s="240"/>
      <c r="M377" s="241"/>
      <c r="N377" s="242"/>
      <c r="O377" s="242"/>
      <c r="P377" s="242"/>
      <c r="Q377" s="242"/>
      <c r="R377" s="242"/>
      <c r="S377" s="242"/>
      <c r="T377" s="24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4" t="s">
        <v>159</v>
      </c>
      <c r="AU377" s="244" t="s">
        <v>86</v>
      </c>
      <c r="AV377" s="13" t="s">
        <v>86</v>
      </c>
      <c r="AW377" s="13" t="s">
        <v>32</v>
      </c>
      <c r="AX377" s="13" t="s">
        <v>84</v>
      </c>
      <c r="AY377" s="244" t="s">
        <v>141</v>
      </c>
    </row>
    <row r="378" s="2" customFormat="1" ht="24.15" customHeight="1">
      <c r="A378" s="39"/>
      <c r="B378" s="40"/>
      <c r="C378" s="220" t="s">
        <v>749</v>
      </c>
      <c r="D378" s="220" t="s">
        <v>143</v>
      </c>
      <c r="E378" s="221" t="s">
        <v>750</v>
      </c>
      <c r="F378" s="222" t="s">
        <v>751</v>
      </c>
      <c r="G378" s="223" t="s">
        <v>196</v>
      </c>
      <c r="H378" s="224">
        <v>11.026</v>
      </c>
      <c r="I378" s="225"/>
      <c r="J378" s="226">
        <f>ROUND(I378*H378,2)</f>
        <v>0</v>
      </c>
      <c r="K378" s="222" t="s">
        <v>147</v>
      </c>
      <c r="L378" s="45"/>
      <c r="M378" s="227" t="s">
        <v>1</v>
      </c>
      <c r="N378" s="228" t="s">
        <v>41</v>
      </c>
      <c r="O378" s="92"/>
      <c r="P378" s="229">
        <f>O378*H378</f>
        <v>0</v>
      </c>
      <c r="Q378" s="229">
        <v>0</v>
      </c>
      <c r="R378" s="229">
        <f>Q378*H378</f>
        <v>0</v>
      </c>
      <c r="S378" s="229">
        <v>0</v>
      </c>
      <c r="T378" s="230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31" t="s">
        <v>100</v>
      </c>
      <c r="AT378" s="231" t="s">
        <v>143</v>
      </c>
      <c r="AU378" s="231" t="s">
        <v>86</v>
      </c>
      <c r="AY378" s="18" t="s">
        <v>141</v>
      </c>
      <c r="BE378" s="232">
        <f>IF(N378="základní",J378,0)</f>
        <v>0</v>
      </c>
      <c r="BF378" s="232">
        <f>IF(N378="snížená",J378,0)</f>
        <v>0</v>
      </c>
      <c r="BG378" s="232">
        <f>IF(N378="zákl. přenesená",J378,0)</f>
        <v>0</v>
      </c>
      <c r="BH378" s="232">
        <f>IF(N378="sníž. přenesená",J378,0)</f>
        <v>0</v>
      </c>
      <c r="BI378" s="232">
        <f>IF(N378="nulová",J378,0)</f>
        <v>0</v>
      </c>
      <c r="BJ378" s="18" t="s">
        <v>84</v>
      </c>
      <c r="BK378" s="232">
        <f>ROUND(I378*H378,2)</f>
        <v>0</v>
      </c>
      <c r="BL378" s="18" t="s">
        <v>100</v>
      </c>
      <c r="BM378" s="231" t="s">
        <v>752</v>
      </c>
    </row>
    <row r="379" s="2" customFormat="1" ht="44.25" customHeight="1">
      <c r="A379" s="39"/>
      <c r="B379" s="40"/>
      <c r="C379" s="220" t="s">
        <v>753</v>
      </c>
      <c r="D379" s="220" t="s">
        <v>143</v>
      </c>
      <c r="E379" s="221" t="s">
        <v>310</v>
      </c>
      <c r="F379" s="222" t="s">
        <v>311</v>
      </c>
      <c r="G379" s="223" t="s">
        <v>196</v>
      </c>
      <c r="H379" s="224">
        <v>7.2859999999999996</v>
      </c>
      <c r="I379" s="225"/>
      <c r="J379" s="226">
        <f>ROUND(I379*H379,2)</f>
        <v>0</v>
      </c>
      <c r="K379" s="222" t="s">
        <v>147</v>
      </c>
      <c r="L379" s="45"/>
      <c r="M379" s="227" t="s">
        <v>1</v>
      </c>
      <c r="N379" s="228" t="s">
        <v>41</v>
      </c>
      <c r="O379" s="92"/>
      <c r="P379" s="229">
        <f>O379*H379</f>
        <v>0</v>
      </c>
      <c r="Q379" s="229">
        <v>0</v>
      </c>
      <c r="R379" s="229">
        <f>Q379*H379</f>
        <v>0</v>
      </c>
      <c r="S379" s="229">
        <v>0</v>
      </c>
      <c r="T379" s="230">
        <f>S379*H379</f>
        <v>0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231" t="s">
        <v>100</v>
      </c>
      <c r="AT379" s="231" t="s">
        <v>143</v>
      </c>
      <c r="AU379" s="231" t="s">
        <v>86</v>
      </c>
      <c r="AY379" s="18" t="s">
        <v>141</v>
      </c>
      <c r="BE379" s="232">
        <f>IF(N379="základní",J379,0)</f>
        <v>0</v>
      </c>
      <c r="BF379" s="232">
        <f>IF(N379="snížená",J379,0)</f>
        <v>0</v>
      </c>
      <c r="BG379" s="232">
        <f>IF(N379="zákl. přenesená",J379,0)</f>
        <v>0</v>
      </c>
      <c r="BH379" s="232">
        <f>IF(N379="sníž. přenesená",J379,0)</f>
        <v>0</v>
      </c>
      <c r="BI379" s="232">
        <f>IF(N379="nulová",J379,0)</f>
        <v>0</v>
      </c>
      <c r="BJ379" s="18" t="s">
        <v>84</v>
      </c>
      <c r="BK379" s="232">
        <f>ROUND(I379*H379,2)</f>
        <v>0</v>
      </c>
      <c r="BL379" s="18" t="s">
        <v>100</v>
      </c>
      <c r="BM379" s="231" t="s">
        <v>754</v>
      </c>
    </row>
    <row r="380" s="13" customFormat="1">
      <c r="A380" s="13"/>
      <c r="B380" s="233"/>
      <c r="C380" s="234"/>
      <c r="D380" s="235" t="s">
        <v>159</v>
      </c>
      <c r="E380" s="236" t="s">
        <v>1</v>
      </c>
      <c r="F380" s="237" t="s">
        <v>755</v>
      </c>
      <c r="G380" s="234"/>
      <c r="H380" s="238">
        <v>7.2859999999999996</v>
      </c>
      <c r="I380" s="239"/>
      <c r="J380" s="234"/>
      <c r="K380" s="234"/>
      <c r="L380" s="240"/>
      <c r="M380" s="241"/>
      <c r="N380" s="242"/>
      <c r="O380" s="242"/>
      <c r="P380" s="242"/>
      <c r="Q380" s="242"/>
      <c r="R380" s="242"/>
      <c r="S380" s="242"/>
      <c r="T380" s="24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4" t="s">
        <v>159</v>
      </c>
      <c r="AU380" s="244" t="s">
        <v>86</v>
      </c>
      <c r="AV380" s="13" t="s">
        <v>86</v>
      </c>
      <c r="AW380" s="13" t="s">
        <v>32</v>
      </c>
      <c r="AX380" s="13" t="s">
        <v>84</v>
      </c>
      <c r="AY380" s="244" t="s">
        <v>141</v>
      </c>
    </row>
    <row r="381" s="2" customFormat="1" ht="44.25" customHeight="1">
      <c r="A381" s="39"/>
      <c r="B381" s="40"/>
      <c r="C381" s="220" t="s">
        <v>756</v>
      </c>
      <c r="D381" s="220" t="s">
        <v>143</v>
      </c>
      <c r="E381" s="221" t="s">
        <v>315</v>
      </c>
      <c r="F381" s="222" t="s">
        <v>316</v>
      </c>
      <c r="G381" s="223" t="s">
        <v>196</v>
      </c>
      <c r="H381" s="224">
        <v>2.6400000000000001</v>
      </c>
      <c r="I381" s="225"/>
      <c r="J381" s="226">
        <f>ROUND(I381*H381,2)</f>
        <v>0</v>
      </c>
      <c r="K381" s="222" t="s">
        <v>147</v>
      </c>
      <c r="L381" s="45"/>
      <c r="M381" s="227" t="s">
        <v>1</v>
      </c>
      <c r="N381" s="228" t="s">
        <v>41</v>
      </c>
      <c r="O381" s="92"/>
      <c r="P381" s="229">
        <f>O381*H381</f>
        <v>0</v>
      </c>
      <c r="Q381" s="229">
        <v>0</v>
      </c>
      <c r="R381" s="229">
        <f>Q381*H381</f>
        <v>0</v>
      </c>
      <c r="S381" s="229">
        <v>0</v>
      </c>
      <c r="T381" s="230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31" t="s">
        <v>100</v>
      </c>
      <c r="AT381" s="231" t="s">
        <v>143</v>
      </c>
      <c r="AU381" s="231" t="s">
        <v>86</v>
      </c>
      <c r="AY381" s="18" t="s">
        <v>141</v>
      </c>
      <c r="BE381" s="232">
        <f>IF(N381="základní",J381,0)</f>
        <v>0</v>
      </c>
      <c r="BF381" s="232">
        <f>IF(N381="snížená",J381,0)</f>
        <v>0</v>
      </c>
      <c r="BG381" s="232">
        <f>IF(N381="zákl. přenesená",J381,0)</f>
        <v>0</v>
      </c>
      <c r="BH381" s="232">
        <f>IF(N381="sníž. přenesená",J381,0)</f>
        <v>0</v>
      </c>
      <c r="BI381" s="232">
        <f>IF(N381="nulová",J381,0)</f>
        <v>0</v>
      </c>
      <c r="BJ381" s="18" t="s">
        <v>84</v>
      </c>
      <c r="BK381" s="232">
        <f>ROUND(I381*H381,2)</f>
        <v>0</v>
      </c>
      <c r="BL381" s="18" t="s">
        <v>100</v>
      </c>
      <c r="BM381" s="231" t="s">
        <v>757</v>
      </c>
    </row>
    <row r="382" s="12" customFormat="1" ht="22.8" customHeight="1">
      <c r="A382" s="12"/>
      <c r="B382" s="204"/>
      <c r="C382" s="205"/>
      <c r="D382" s="206" t="s">
        <v>75</v>
      </c>
      <c r="E382" s="218" t="s">
        <v>318</v>
      </c>
      <c r="F382" s="218" t="s">
        <v>319</v>
      </c>
      <c r="G382" s="205"/>
      <c r="H382" s="205"/>
      <c r="I382" s="208"/>
      <c r="J382" s="219">
        <f>BK382</f>
        <v>0</v>
      </c>
      <c r="K382" s="205"/>
      <c r="L382" s="210"/>
      <c r="M382" s="211"/>
      <c r="N382" s="212"/>
      <c r="O382" s="212"/>
      <c r="P382" s="213">
        <f>P383</f>
        <v>0</v>
      </c>
      <c r="Q382" s="212"/>
      <c r="R382" s="213">
        <f>R383</f>
        <v>0</v>
      </c>
      <c r="S382" s="212"/>
      <c r="T382" s="214">
        <f>T383</f>
        <v>0</v>
      </c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R382" s="215" t="s">
        <v>84</v>
      </c>
      <c r="AT382" s="216" t="s">
        <v>75</v>
      </c>
      <c r="AU382" s="216" t="s">
        <v>84</v>
      </c>
      <c r="AY382" s="215" t="s">
        <v>141</v>
      </c>
      <c r="BK382" s="217">
        <f>BK383</f>
        <v>0</v>
      </c>
    </row>
    <row r="383" s="2" customFormat="1" ht="24.15" customHeight="1">
      <c r="A383" s="39"/>
      <c r="B383" s="40"/>
      <c r="C383" s="220" t="s">
        <v>758</v>
      </c>
      <c r="D383" s="220" t="s">
        <v>143</v>
      </c>
      <c r="E383" s="221" t="s">
        <v>759</v>
      </c>
      <c r="F383" s="222" t="s">
        <v>760</v>
      </c>
      <c r="G383" s="223" t="s">
        <v>196</v>
      </c>
      <c r="H383" s="224">
        <v>240.322</v>
      </c>
      <c r="I383" s="225"/>
      <c r="J383" s="226">
        <f>ROUND(I383*H383,2)</f>
        <v>0</v>
      </c>
      <c r="K383" s="222" t="s">
        <v>147</v>
      </c>
      <c r="L383" s="45"/>
      <c r="M383" s="227" t="s">
        <v>1</v>
      </c>
      <c r="N383" s="228" t="s">
        <v>41</v>
      </c>
      <c r="O383" s="92"/>
      <c r="P383" s="229">
        <f>O383*H383</f>
        <v>0</v>
      </c>
      <c r="Q383" s="229">
        <v>0</v>
      </c>
      <c r="R383" s="229">
        <f>Q383*H383</f>
        <v>0</v>
      </c>
      <c r="S383" s="229">
        <v>0</v>
      </c>
      <c r="T383" s="230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31" t="s">
        <v>100</v>
      </c>
      <c r="AT383" s="231" t="s">
        <v>143</v>
      </c>
      <c r="AU383" s="231" t="s">
        <v>86</v>
      </c>
      <c r="AY383" s="18" t="s">
        <v>141</v>
      </c>
      <c r="BE383" s="232">
        <f>IF(N383="základní",J383,0)</f>
        <v>0</v>
      </c>
      <c r="BF383" s="232">
        <f>IF(N383="snížená",J383,0)</f>
        <v>0</v>
      </c>
      <c r="BG383" s="232">
        <f>IF(N383="zákl. přenesená",J383,0)</f>
        <v>0</v>
      </c>
      <c r="BH383" s="232">
        <f>IF(N383="sníž. přenesená",J383,0)</f>
        <v>0</v>
      </c>
      <c r="BI383" s="232">
        <f>IF(N383="nulová",J383,0)</f>
        <v>0</v>
      </c>
      <c r="BJ383" s="18" t="s">
        <v>84</v>
      </c>
      <c r="BK383" s="232">
        <f>ROUND(I383*H383,2)</f>
        <v>0</v>
      </c>
      <c r="BL383" s="18" t="s">
        <v>100</v>
      </c>
      <c r="BM383" s="231" t="s">
        <v>761</v>
      </c>
    </row>
    <row r="384" s="12" customFormat="1" ht="25.92" customHeight="1">
      <c r="A384" s="12"/>
      <c r="B384" s="204"/>
      <c r="C384" s="205"/>
      <c r="D384" s="206" t="s">
        <v>75</v>
      </c>
      <c r="E384" s="207" t="s">
        <v>762</v>
      </c>
      <c r="F384" s="207" t="s">
        <v>763</v>
      </c>
      <c r="G384" s="205"/>
      <c r="H384" s="205"/>
      <c r="I384" s="208"/>
      <c r="J384" s="209">
        <f>BK384</f>
        <v>0</v>
      </c>
      <c r="K384" s="205"/>
      <c r="L384" s="210"/>
      <c r="M384" s="211"/>
      <c r="N384" s="212"/>
      <c r="O384" s="212"/>
      <c r="P384" s="213">
        <f>P385+P408</f>
        <v>0</v>
      </c>
      <c r="Q384" s="212"/>
      <c r="R384" s="213">
        <f>R385+R408</f>
        <v>0.71373639</v>
      </c>
      <c r="S384" s="212"/>
      <c r="T384" s="214">
        <f>T385+T408</f>
        <v>0.32604</v>
      </c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R384" s="215" t="s">
        <v>86</v>
      </c>
      <c r="AT384" s="216" t="s">
        <v>75</v>
      </c>
      <c r="AU384" s="216" t="s">
        <v>76</v>
      </c>
      <c r="AY384" s="215" t="s">
        <v>141</v>
      </c>
      <c r="BK384" s="217">
        <f>BK385+BK408</f>
        <v>0</v>
      </c>
    </row>
    <row r="385" s="12" customFormat="1" ht="22.8" customHeight="1">
      <c r="A385" s="12"/>
      <c r="B385" s="204"/>
      <c r="C385" s="205"/>
      <c r="D385" s="206" t="s">
        <v>75</v>
      </c>
      <c r="E385" s="218" t="s">
        <v>764</v>
      </c>
      <c r="F385" s="218" t="s">
        <v>765</v>
      </c>
      <c r="G385" s="205"/>
      <c r="H385" s="205"/>
      <c r="I385" s="208"/>
      <c r="J385" s="219">
        <f>BK385</f>
        <v>0</v>
      </c>
      <c r="K385" s="205"/>
      <c r="L385" s="210"/>
      <c r="M385" s="211"/>
      <c r="N385" s="212"/>
      <c r="O385" s="212"/>
      <c r="P385" s="213">
        <f>SUM(P386:P407)</f>
        <v>0</v>
      </c>
      <c r="Q385" s="212"/>
      <c r="R385" s="213">
        <f>SUM(R386:R407)</f>
        <v>0.34685559000000005</v>
      </c>
      <c r="S385" s="212"/>
      <c r="T385" s="214">
        <f>SUM(T386:T407)</f>
        <v>0</v>
      </c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R385" s="215" t="s">
        <v>86</v>
      </c>
      <c r="AT385" s="216" t="s">
        <v>75</v>
      </c>
      <c r="AU385" s="216" t="s">
        <v>84</v>
      </c>
      <c r="AY385" s="215" t="s">
        <v>141</v>
      </c>
      <c r="BK385" s="217">
        <f>SUM(BK386:BK407)</f>
        <v>0</v>
      </c>
    </row>
    <row r="386" s="2" customFormat="1" ht="24.15" customHeight="1">
      <c r="A386" s="39"/>
      <c r="B386" s="40"/>
      <c r="C386" s="220" t="s">
        <v>766</v>
      </c>
      <c r="D386" s="220" t="s">
        <v>143</v>
      </c>
      <c r="E386" s="221" t="s">
        <v>767</v>
      </c>
      <c r="F386" s="222" t="s">
        <v>768</v>
      </c>
      <c r="G386" s="223" t="s">
        <v>146</v>
      </c>
      <c r="H386" s="224">
        <v>84.424000000000007</v>
      </c>
      <c r="I386" s="225"/>
      <c r="J386" s="226">
        <f>ROUND(I386*H386,2)</f>
        <v>0</v>
      </c>
      <c r="K386" s="222" t="s">
        <v>147</v>
      </c>
      <c r="L386" s="45"/>
      <c r="M386" s="227" t="s">
        <v>1</v>
      </c>
      <c r="N386" s="228" t="s">
        <v>41</v>
      </c>
      <c r="O386" s="92"/>
      <c r="P386" s="229">
        <f>O386*H386</f>
        <v>0</v>
      </c>
      <c r="Q386" s="229">
        <v>0</v>
      </c>
      <c r="R386" s="229">
        <f>Q386*H386</f>
        <v>0</v>
      </c>
      <c r="S386" s="229">
        <v>0</v>
      </c>
      <c r="T386" s="230">
        <f>S386*H386</f>
        <v>0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31" t="s">
        <v>224</v>
      </c>
      <c r="AT386" s="231" t="s">
        <v>143</v>
      </c>
      <c r="AU386" s="231" t="s">
        <v>86</v>
      </c>
      <c r="AY386" s="18" t="s">
        <v>141</v>
      </c>
      <c r="BE386" s="232">
        <f>IF(N386="základní",J386,0)</f>
        <v>0</v>
      </c>
      <c r="BF386" s="232">
        <f>IF(N386="snížená",J386,0)</f>
        <v>0</v>
      </c>
      <c r="BG386" s="232">
        <f>IF(N386="zákl. přenesená",J386,0)</f>
        <v>0</v>
      </c>
      <c r="BH386" s="232">
        <f>IF(N386="sníž. přenesená",J386,0)</f>
        <v>0</v>
      </c>
      <c r="BI386" s="232">
        <f>IF(N386="nulová",J386,0)</f>
        <v>0</v>
      </c>
      <c r="BJ386" s="18" t="s">
        <v>84</v>
      </c>
      <c r="BK386" s="232">
        <f>ROUND(I386*H386,2)</f>
        <v>0</v>
      </c>
      <c r="BL386" s="18" t="s">
        <v>224</v>
      </c>
      <c r="BM386" s="231" t="s">
        <v>769</v>
      </c>
    </row>
    <row r="387" s="13" customFormat="1">
      <c r="A387" s="13"/>
      <c r="B387" s="233"/>
      <c r="C387" s="234"/>
      <c r="D387" s="235" t="s">
        <v>159</v>
      </c>
      <c r="E387" s="236" t="s">
        <v>1</v>
      </c>
      <c r="F387" s="237" t="s">
        <v>545</v>
      </c>
      <c r="G387" s="234"/>
      <c r="H387" s="238">
        <v>25.5</v>
      </c>
      <c r="I387" s="239"/>
      <c r="J387" s="234"/>
      <c r="K387" s="234"/>
      <c r="L387" s="240"/>
      <c r="M387" s="241"/>
      <c r="N387" s="242"/>
      <c r="O387" s="242"/>
      <c r="P387" s="242"/>
      <c r="Q387" s="242"/>
      <c r="R387" s="242"/>
      <c r="S387" s="242"/>
      <c r="T387" s="24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4" t="s">
        <v>159</v>
      </c>
      <c r="AU387" s="244" t="s">
        <v>86</v>
      </c>
      <c r="AV387" s="13" t="s">
        <v>86</v>
      </c>
      <c r="AW387" s="13" t="s">
        <v>32</v>
      </c>
      <c r="AX387" s="13" t="s">
        <v>76</v>
      </c>
      <c r="AY387" s="244" t="s">
        <v>141</v>
      </c>
    </row>
    <row r="388" s="13" customFormat="1">
      <c r="A388" s="13"/>
      <c r="B388" s="233"/>
      <c r="C388" s="234"/>
      <c r="D388" s="235" t="s">
        <v>159</v>
      </c>
      <c r="E388" s="236" t="s">
        <v>1</v>
      </c>
      <c r="F388" s="237" t="s">
        <v>546</v>
      </c>
      <c r="G388" s="234"/>
      <c r="H388" s="238">
        <v>25.564</v>
      </c>
      <c r="I388" s="239"/>
      <c r="J388" s="234"/>
      <c r="K388" s="234"/>
      <c r="L388" s="240"/>
      <c r="M388" s="241"/>
      <c r="N388" s="242"/>
      <c r="O388" s="242"/>
      <c r="P388" s="242"/>
      <c r="Q388" s="242"/>
      <c r="R388" s="242"/>
      <c r="S388" s="242"/>
      <c r="T388" s="24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4" t="s">
        <v>159</v>
      </c>
      <c r="AU388" s="244" t="s">
        <v>86</v>
      </c>
      <c r="AV388" s="13" t="s">
        <v>86</v>
      </c>
      <c r="AW388" s="13" t="s">
        <v>32</v>
      </c>
      <c r="AX388" s="13" t="s">
        <v>76</v>
      </c>
      <c r="AY388" s="244" t="s">
        <v>141</v>
      </c>
    </row>
    <row r="389" s="13" customFormat="1">
      <c r="A389" s="13"/>
      <c r="B389" s="233"/>
      <c r="C389" s="234"/>
      <c r="D389" s="235" t="s">
        <v>159</v>
      </c>
      <c r="E389" s="236" t="s">
        <v>1</v>
      </c>
      <c r="F389" s="237" t="s">
        <v>555</v>
      </c>
      <c r="G389" s="234"/>
      <c r="H389" s="238">
        <v>7.8399999999999999</v>
      </c>
      <c r="I389" s="239"/>
      <c r="J389" s="234"/>
      <c r="K389" s="234"/>
      <c r="L389" s="240"/>
      <c r="M389" s="241"/>
      <c r="N389" s="242"/>
      <c r="O389" s="242"/>
      <c r="P389" s="242"/>
      <c r="Q389" s="242"/>
      <c r="R389" s="242"/>
      <c r="S389" s="242"/>
      <c r="T389" s="24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4" t="s">
        <v>159</v>
      </c>
      <c r="AU389" s="244" t="s">
        <v>86</v>
      </c>
      <c r="AV389" s="13" t="s">
        <v>86</v>
      </c>
      <c r="AW389" s="13" t="s">
        <v>32</v>
      </c>
      <c r="AX389" s="13" t="s">
        <v>76</v>
      </c>
      <c r="AY389" s="244" t="s">
        <v>141</v>
      </c>
    </row>
    <row r="390" s="13" customFormat="1">
      <c r="A390" s="13"/>
      <c r="B390" s="233"/>
      <c r="C390" s="234"/>
      <c r="D390" s="235" t="s">
        <v>159</v>
      </c>
      <c r="E390" s="236" t="s">
        <v>1</v>
      </c>
      <c r="F390" s="237" t="s">
        <v>556</v>
      </c>
      <c r="G390" s="234"/>
      <c r="H390" s="238">
        <v>10.359999999999999</v>
      </c>
      <c r="I390" s="239"/>
      <c r="J390" s="234"/>
      <c r="K390" s="234"/>
      <c r="L390" s="240"/>
      <c r="M390" s="241"/>
      <c r="N390" s="242"/>
      <c r="O390" s="242"/>
      <c r="P390" s="242"/>
      <c r="Q390" s="242"/>
      <c r="R390" s="242"/>
      <c r="S390" s="242"/>
      <c r="T390" s="24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4" t="s">
        <v>159</v>
      </c>
      <c r="AU390" s="244" t="s">
        <v>86</v>
      </c>
      <c r="AV390" s="13" t="s">
        <v>86</v>
      </c>
      <c r="AW390" s="13" t="s">
        <v>32</v>
      </c>
      <c r="AX390" s="13" t="s">
        <v>76</v>
      </c>
      <c r="AY390" s="244" t="s">
        <v>141</v>
      </c>
    </row>
    <row r="391" s="13" customFormat="1">
      <c r="A391" s="13"/>
      <c r="B391" s="233"/>
      <c r="C391" s="234"/>
      <c r="D391" s="235" t="s">
        <v>159</v>
      </c>
      <c r="E391" s="236" t="s">
        <v>1</v>
      </c>
      <c r="F391" s="237" t="s">
        <v>557</v>
      </c>
      <c r="G391" s="234"/>
      <c r="H391" s="238">
        <v>7.3200000000000003</v>
      </c>
      <c r="I391" s="239"/>
      <c r="J391" s="234"/>
      <c r="K391" s="234"/>
      <c r="L391" s="240"/>
      <c r="M391" s="241"/>
      <c r="N391" s="242"/>
      <c r="O391" s="242"/>
      <c r="P391" s="242"/>
      <c r="Q391" s="242"/>
      <c r="R391" s="242"/>
      <c r="S391" s="242"/>
      <c r="T391" s="24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4" t="s">
        <v>159</v>
      </c>
      <c r="AU391" s="244" t="s">
        <v>86</v>
      </c>
      <c r="AV391" s="13" t="s">
        <v>86</v>
      </c>
      <c r="AW391" s="13" t="s">
        <v>32</v>
      </c>
      <c r="AX391" s="13" t="s">
        <v>76</v>
      </c>
      <c r="AY391" s="244" t="s">
        <v>141</v>
      </c>
    </row>
    <row r="392" s="13" customFormat="1">
      <c r="A392" s="13"/>
      <c r="B392" s="233"/>
      <c r="C392" s="234"/>
      <c r="D392" s="235" t="s">
        <v>159</v>
      </c>
      <c r="E392" s="236" t="s">
        <v>1</v>
      </c>
      <c r="F392" s="237" t="s">
        <v>558</v>
      </c>
      <c r="G392" s="234"/>
      <c r="H392" s="238">
        <v>7.8399999999999999</v>
      </c>
      <c r="I392" s="239"/>
      <c r="J392" s="234"/>
      <c r="K392" s="234"/>
      <c r="L392" s="240"/>
      <c r="M392" s="241"/>
      <c r="N392" s="242"/>
      <c r="O392" s="242"/>
      <c r="P392" s="242"/>
      <c r="Q392" s="242"/>
      <c r="R392" s="242"/>
      <c r="S392" s="242"/>
      <c r="T392" s="24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4" t="s">
        <v>159</v>
      </c>
      <c r="AU392" s="244" t="s">
        <v>86</v>
      </c>
      <c r="AV392" s="13" t="s">
        <v>86</v>
      </c>
      <c r="AW392" s="13" t="s">
        <v>32</v>
      </c>
      <c r="AX392" s="13" t="s">
        <v>76</v>
      </c>
      <c r="AY392" s="244" t="s">
        <v>141</v>
      </c>
    </row>
    <row r="393" s="15" customFormat="1">
      <c r="A393" s="15"/>
      <c r="B393" s="255"/>
      <c r="C393" s="256"/>
      <c r="D393" s="235" t="s">
        <v>159</v>
      </c>
      <c r="E393" s="257" t="s">
        <v>351</v>
      </c>
      <c r="F393" s="258" t="s">
        <v>192</v>
      </c>
      <c r="G393" s="256"/>
      <c r="H393" s="259">
        <v>84.424000000000007</v>
      </c>
      <c r="I393" s="260"/>
      <c r="J393" s="256"/>
      <c r="K393" s="256"/>
      <c r="L393" s="261"/>
      <c r="M393" s="262"/>
      <c r="N393" s="263"/>
      <c r="O393" s="263"/>
      <c r="P393" s="263"/>
      <c r="Q393" s="263"/>
      <c r="R393" s="263"/>
      <c r="S393" s="263"/>
      <c r="T393" s="264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T393" s="265" t="s">
        <v>159</v>
      </c>
      <c r="AU393" s="265" t="s">
        <v>86</v>
      </c>
      <c r="AV393" s="15" t="s">
        <v>100</v>
      </c>
      <c r="AW393" s="15" t="s">
        <v>32</v>
      </c>
      <c r="AX393" s="15" t="s">
        <v>84</v>
      </c>
      <c r="AY393" s="265" t="s">
        <v>141</v>
      </c>
    </row>
    <row r="394" s="2" customFormat="1" ht="16.5" customHeight="1">
      <c r="A394" s="39"/>
      <c r="B394" s="40"/>
      <c r="C394" s="266" t="s">
        <v>770</v>
      </c>
      <c r="D394" s="266" t="s">
        <v>225</v>
      </c>
      <c r="E394" s="267" t="s">
        <v>771</v>
      </c>
      <c r="F394" s="268" t="s">
        <v>772</v>
      </c>
      <c r="G394" s="269" t="s">
        <v>196</v>
      </c>
      <c r="H394" s="270">
        <v>0.027</v>
      </c>
      <c r="I394" s="271"/>
      <c r="J394" s="272">
        <f>ROUND(I394*H394,2)</f>
        <v>0</v>
      </c>
      <c r="K394" s="268" t="s">
        <v>147</v>
      </c>
      <c r="L394" s="273"/>
      <c r="M394" s="274" t="s">
        <v>1</v>
      </c>
      <c r="N394" s="275" t="s">
        <v>41</v>
      </c>
      <c r="O394" s="92"/>
      <c r="P394" s="229">
        <f>O394*H394</f>
        <v>0</v>
      </c>
      <c r="Q394" s="229">
        <v>1</v>
      </c>
      <c r="R394" s="229">
        <f>Q394*H394</f>
        <v>0.027</v>
      </c>
      <c r="S394" s="229">
        <v>0</v>
      </c>
      <c r="T394" s="230">
        <f>S394*H394</f>
        <v>0</v>
      </c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R394" s="231" t="s">
        <v>300</v>
      </c>
      <c r="AT394" s="231" t="s">
        <v>225</v>
      </c>
      <c r="AU394" s="231" t="s">
        <v>86</v>
      </c>
      <c r="AY394" s="18" t="s">
        <v>141</v>
      </c>
      <c r="BE394" s="232">
        <f>IF(N394="základní",J394,0)</f>
        <v>0</v>
      </c>
      <c r="BF394" s="232">
        <f>IF(N394="snížená",J394,0)</f>
        <v>0</v>
      </c>
      <c r="BG394" s="232">
        <f>IF(N394="zákl. přenesená",J394,0)</f>
        <v>0</v>
      </c>
      <c r="BH394" s="232">
        <f>IF(N394="sníž. přenesená",J394,0)</f>
        <v>0</v>
      </c>
      <c r="BI394" s="232">
        <f>IF(N394="nulová",J394,0)</f>
        <v>0</v>
      </c>
      <c r="BJ394" s="18" t="s">
        <v>84</v>
      </c>
      <c r="BK394" s="232">
        <f>ROUND(I394*H394,2)</f>
        <v>0</v>
      </c>
      <c r="BL394" s="18" t="s">
        <v>224</v>
      </c>
      <c r="BM394" s="231" t="s">
        <v>773</v>
      </c>
    </row>
    <row r="395" s="13" customFormat="1">
      <c r="A395" s="13"/>
      <c r="B395" s="233"/>
      <c r="C395" s="234"/>
      <c r="D395" s="235" t="s">
        <v>159</v>
      </c>
      <c r="E395" s="234"/>
      <c r="F395" s="237" t="s">
        <v>774</v>
      </c>
      <c r="G395" s="234"/>
      <c r="H395" s="238">
        <v>0.027</v>
      </c>
      <c r="I395" s="239"/>
      <c r="J395" s="234"/>
      <c r="K395" s="234"/>
      <c r="L395" s="240"/>
      <c r="M395" s="241"/>
      <c r="N395" s="242"/>
      <c r="O395" s="242"/>
      <c r="P395" s="242"/>
      <c r="Q395" s="242"/>
      <c r="R395" s="242"/>
      <c r="S395" s="242"/>
      <c r="T395" s="24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4" t="s">
        <v>159</v>
      </c>
      <c r="AU395" s="244" t="s">
        <v>86</v>
      </c>
      <c r="AV395" s="13" t="s">
        <v>86</v>
      </c>
      <c r="AW395" s="13" t="s">
        <v>4</v>
      </c>
      <c r="AX395" s="13" t="s">
        <v>84</v>
      </c>
      <c r="AY395" s="244" t="s">
        <v>141</v>
      </c>
    </row>
    <row r="396" s="2" customFormat="1" ht="24.15" customHeight="1">
      <c r="A396" s="39"/>
      <c r="B396" s="40"/>
      <c r="C396" s="220" t="s">
        <v>775</v>
      </c>
      <c r="D396" s="220" t="s">
        <v>143</v>
      </c>
      <c r="E396" s="221" t="s">
        <v>776</v>
      </c>
      <c r="F396" s="222" t="s">
        <v>777</v>
      </c>
      <c r="G396" s="223" t="s">
        <v>146</v>
      </c>
      <c r="H396" s="224">
        <v>168.84800000000001</v>
      </c>
      <c r="I396" s="225"/>
      <c r="J396" s="226">
        <f>ROUND(I396*H396,2)</f>
        <v>0</v>
      </c>
      <c r="K396" s="222" t="s">
        <v>147</v>
      </c>
      <c r="L396" s="45"/>
      <c r="M396" s="227" t="s">
        <v>1</v>
      </c>
      <c r="N396" s="228" t="s">
        <v>41</v>
      </c>
      <c r="O396" s="92"/>
      <c r="P396" s="229">
        <f>O396*H396</f>
        <v>0</v>
      </c>
      <c r="Q396" s="229">
        <v>3.0000000000000001E-05</v>
      </c>
      <c r="R396" s="229">
        <f>Q396*H396</f>
        <v>0.0050654400000000009</v>
      </c>
      <c r="S396" s="229">
        <v>0</v>
      </c>
      <c r="T396" s="230">
        <f>S396*H396</f>
        <v>0</v>
      </c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R396" s="231" t="s">
        <v>224</v>
      </c>
      <c r="AT396" s="231" t="s">
        <v>143</v>
      </c>
      <c r="AU396" s="231" t="s">
        <v>86</v>
      </c>
      <c r="AY396" s="18" t="s">
        <v>141</v>
      </c>
      <c r="BE396" s="232">
        <f>IF(N396="základní",J396,0)</f>
        <v>0</v>
      </c>
      <c r="BF396" s="232">
        <f>IF(N396="snížená",J396,0)</f>
        <v>0</v>
      </c>
      <c r="BG396" s="232">
        <f>IF(N396="zákl. přenesená",J396,0)</f>
        <v>0</v>
      </c>
      <c r="BH396" s="232">
        <f>IF(N396="sníž. přenesená",J396,0)</f>
        <v>0</v>
      </c>
      <c r="BI396" s="232">
        <f>IF(N396="nulová",J396,0)</f>
        <v>0</v>
      </c>
      <c r="BJ396" s="18" t="s">
        <v>84</v>
      </c>
      <c r="BK396" s="232">
        <f>ROUND(I396*H396,2)</f>
        <v>0</v>
      </c>
      <c r="BL396" s="18" t="s">
        <v>224</v>
      </c>
      <c r="BM396" s="231" t="s">
        <v>778</v>
      </c>
    </row>
    <row r="397" s="13" customFormat="1">
      <c r="A397" s="13"/>
      <c r="B397" s="233"/>
      <c r="C397" s="234"/>
      <c r="D397" s="235" t="s">
        <v>159</v>
      </c>
      <c r="E397" s="236" t="s">
        <v>1</v>
      </c>
      <c r="F397" s="237" t="s">
        <v>779</v>
      </c>
      <c r="G397" s="234"/>
      <c r="H397" s="238">
        <v>168.84800000000001</v>
      </c>
      <c r="I397" s="239"/>
      <c r="J397" s="234"/>
      <c r="K397" s="234"/>
      <c r="L397" s="240"/>
      <c r="M397" s="241"/>
      <c r="N397" s="242"/>
      <c r="O397" s="242"/>
      <c r="P397" s="242"/>
      <c r="Q397" s="242"/>
      <c r="R397" s="242"/>
      <c r="S397" s="242"/>
      <c r="T397" s="24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4" t="s">
        <v>159</v>
      </c>
      <c r="AU397" s="244" t="s">
        <v>86</v>
      </c>
      <c r="AV397" s="13" t="s">
        <v>86</v>
      </c>
      <c r="AW397" s="13" t="s">
        <v>32</v>
      </c>
      <c r="AX397" s="13" t="s">
        <v>84</v>
      </c>
      <c r="AY397" s="244" t="s">
        <v>141</v>
      </c>
    </row>
    <row r="398" s="2" customFormat="1" ht="16.5" customHeight="1">
      <c r="A398" s="39"/>
      <c r="B398" s="40"/>
      <c r="C398" s="266" t="s">
        <v>780</v>
      </c>
      <c r="D398" s="266" t="s">
        <v>225</v>
      </c>
      <c r="E398" s="267" t="s">
        <v>781</v>
      </c>
      <c r="F398" s="268" t="s">
        <v>782</v>
      </c>
      <c r="G398" s="269" t="s">
        <v>196</v>
      </c>
      <c r="H398" s="270">
        <v>0.26700000000000002</v>
      </c>
      <c r="I398" s="271"/>
      <c r="J398" s="272">
        <f>ROUND(I398*H398,2)</f>
        <v>0</v>
      </c>
      <c r="K398" s="268" t="s">
        <v>147</v>
      </c>
      <c r="L398" s="273"/>
      <c r="M398" s="274" t="s">
        <v>1</v>
      </c>
      <c r="N398" s="275" t="s">
        <v>41</v>
      </c>
      <c r="O398" s="92"/>
      <c r="P398" s="229">
        <f>O398*H398</f>
        <v>0</v>
      </c>
      <c r="Q398" s="229">
        <v>1</v>
      </c>
      <c r="R398" s="229">
        <f>Q398*H398</f>
        <v>0.26700000000000002</v>
      </c>
      <c r="S398" s="229">
        <v>0</v>
      </c>
      <c r="T398" s="230">
        <f>S398*H398</f>
        <v>0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231" t="s">
        <v>300</v>
      </c>
      <c r="AT398" s="231" t="s">
        <v>225</v>
      </c>
      <c r="AU398" s="231" t="s">
        <v>86</v>
      </c>
      <c r="AY398" s="18" t="s">
        <v>141</v>
      </c>
      <c r="BE398" s="232">
        <f>IF(N398="základní",J398,0)</f>
        <v>0</v>
      </c>
      <c r="BF398" s="232">
        <f>IF(N398="snížená",J398,0)</f>
        <v>0</v>
      </c>
      <c r="BG398" s="232">
        <f>IF(N398="zákl. přenesená",J398,0)</f>
        <v>0</v>
      </c>
      <c r="BH398" s="232">
        <f>IF(N398="sníž. přenesená",J398,0)</f>
        <v>0</v>
      </c>
      <c r="BI398" s="232">
        <f>IF(N398="nulová",J398,0)</f>
        <v>0</v>
      </c>
      <c r="BJ398" s="18" t="s">
        <v>84</v>
      </c>
      <c r="BK398" s="232">
        <f>ROUND(I398*H398,2)</f>
        <v>0</v>
      </c>
      <c r="BL398" s="18" t="s">
        <v>224</v>
      </c>
      <c r="BM398" s="231" t="s">
        <v>783</v>
      </c>
    </row>
    <row r="399" s="13" customFormat="1">
      <c r="A399" s="13"/>
      <c r="B399" s="233"/>
      <c r="C399" s="234"/>
      <c r="D399" s="235" t="s">
        <v>159</v>
      </c>
      <c r="E399" s="234"/>
      <c r="F399" s="237" t="s">
        <v>784</v>
      </c>
      <c r="G399" s="234"/>
      <c r="H399" s="238">
        <v>0.26700000000000002</v>
      </c>
      <c r="I399" s="239"/>
      <c r="J399" s="234"/>
      <c r="K399" s="234"/>
      <c r="L399" s="240"/>
      <c r="M399" s="241"/>
      <c r="N399" s="242"/>
      <c r="O399" s="242"/>
      <c r="P399" s="242"/>
      <c r="Q399" s="242"/>
      <c r="R399" s="242"/>
      <c r="S399" s="242"/>
      <c r="T399" s="24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4" t="s">
        <v>159</v>
      </c>
      <c r="AU399" s="244" t="s">
        <v>86</v>
      </c>
      <c r="AV399" s="13" t="s">
        <v>86</v>
      </c>
      <c r="AW399" s="13" t="s">
        <v>4</v>
      </c>
      <c r="AX399" s="13" t="s">
        <v>84</v>
      </c>
      <c r="AY399" s="244" t="s">
        <v>141</v>
      </c>
    </row>
    <row r="400" s="2" customFormat="1" ht="24.15" customHeight="1">
      <c r="A400" s="39"/>
      <c r="B400" s="40"/>
      <c r="C400" s="220" t="s">
        <v>785</v>
      </c>
      <c r="D400" s="220" t="s">
        <v>143</v>
      </c>
      <c r="E400" s="221" t="s">
        <v>786</v>
      </c>
      <c r="F400" s="222" t="s">
        <v>787</v>
      </c>
      <c r="G400" s="223" t="s">
        <v>146</v>
      </c>
      <c r="H400" s="224">
        <v>84.424000000000007</v>
      </c>
      <c r="I400" s="225"/>
      <c r="J400" s="226">
        <f>ROUND(I400*H400,2)</f>
        <v>0</v>
      </c>
      <c r="K400" s="222" t="s">
        <v>147</v>
      </c>
      <c r="L400" s="45"/>
      <c r="M400" s="227" t="s">
        <v>1</v>
      </c>
      <c r="N400" s="228" t="s">
        <v>41</v>
      </c>
      <c r="O400" s="92"/>
      <c r="P400" s="229">
        <f>O400*H400</f>
        <v>0</v>
      </c>
      <c r="Q400" s="229">
        <v>0</v>
      </c>
      <c r="R400" s="229">
        <f>Q400*H400</f>
        <v>0</v>
      </c>
      <c r="S400" s="229">
        <v>0</v>
      </c>
      <c r="T400" s="230">
        <f>S400*H400</f>
        <v>0</v>
      </c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R400" s="231" t="s">
        <v>224</v>
      </c>
      <c r="AT400" s="231" t="s">
        <v>143</v>
      </c>
      <c r="AU400" s="231" t="s">
        <v>86</v>
      </c>
      <c r="AY400" s="18" t="s">
        <v>141</v>
      </c>
      <c r="BE400" s="232">
        <f>IF(N400="základní",J400,0)</f>
        <v>0</v>
      </c>
      <c r="BF400" s="232">
        <f>IF(N400="snížená",J400,0)</f>
        <v>0</v>
      </c>
      <c r="BG400" s="232">
        <f>IF(N400="zákl. přenesená",J400,0)</f>
        <v>0</v>
      </c>
      <c r="BH400" s="232">
        <f>IF(N400="sníž. přenesená",J400,0)</f>
        <v>0</v>
      </c>
      <c r="BI400" s="232">
        <f>IF(N400="nulová",J400,0)</f>
        <v>0</v>
      </c>
      <c r="BJ400" s="18" t="s">
        <v>84</v>
      </c>
      <c r="BK400" s="232">
        <f>ROUND(I400*H400,2)</f>
        <v>0</v>
      </c>
      <c r="BL400" s="18" t="s">
        <v>224</v>
      </c>
      <c r="BM400" s="231" t="s">
        <v>788</v>
      </c>
    </row>
    <row r="401" s="13" customFormat="1">
      <c r="A401" s="13"/>
      <c r="B401" s="233"/>
      <c r="C401" s="234"/>
      <c r="D401" s="235" t="s">
        <v>159</v>
      </c>
      <c r="E401" s="236" t="s">
        <v>1</v>
      </c>
      <c r="F401" s="237" t="s">
        <v>351</v>
      </c>
      <c r="G401" s="234"/>
      <c r="H401" s="238">
        <v>84.424000000000007</v>
      </c>
      <c r="I401" s="239"/>
      <c r="J401" s="234"/>
      <c r="K401" s="234"/>
      <c r="L401" s="240"/>
      <c r="M401" s="241"/>
      <c r="N401" s="242"/>
      <c r="O401" s="242"/>
      <c r="P401" s="242"/>
      <c r="Q401" s="242"/>
      <c r="R401" s="242"/>
      <c r="S401" s="242"/>
      <c r="T401" s="24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4" t="s">
        <v>159</v>
      </c>
      <c r="AU401" s="244" t="s">
        <v>86</v>
      </c>
      <c r="AV401" s="13" t="s">
        <v>86</v>
      </c>
      <c r="AW401" s="13" t="s">
        <v>32</v>
      </c>
      <c r="AX401" s="13" t="s">
        <v>84</v>
      </c>
      <c r="AY401" s="244" t="s">
        <v>141</v>
      </c>
    </row>
    <row r="402" s="2" customFormat="1" ht="24.15" customHeight="1">
      <c r="A402" s="39"/>
      <c r="B402" s="40"/>
      <c r="C402" s="266" t="s">
        <v>789</v>
      </c>
      <c r="D402" s="266" t="s">
        <v>225</v>
      </c>
      <c r="E402" s="267" t="s">
        <v>790</v>
      </c>
      <c r="F402" s="268" t="s">
        <v>791</v>
      </c>
      <c r="G402" s="269" t="s">
        <v>146</v>
      </c>
      <c r="H402" s="270">
        <v>88.644999999999996</v>
      </c>
      <c r="I402" s="271"/>
      <c r="J402" s="272">
        <f>ROUND(I402*H402,2)</f>
        <v>0</v>
      </c>
      <c r="K402" s="268" t="s">
        <v>147</v>
      </c>
      <c r="L402" s="273"/>
      <c r="M402" s="274" t="s">
        <v>1</v>
      </c>
      <c r="N402" s="275" t="s">
        <v>41</v>
      </c>
      <c r="O402" s="92"/>
      <c r="P402" s="229">
        <f>O402*H402</f>
        <v>0</v>
      </c>
      <c r="Q402" s="229">
        <v>0.00025000000000000001</v>
      </c>
      <c r="R402" s="229">
        <f>Q402*H402</f>
        <v>0.02216125</v>
      </c>
      <c r="S402" s="229">
        <v>0</v>
      </c>
      <c r="T402" s="230">
        <f>S402*H402</f>
        <v>0</v>
      </c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R402" s="231" t="s">
        <v>300</v>
      </c>
      <c r="AT402" s="231" t="s">
        <v>225</v>
      </c>
      <c r="AU402" s="231" t="s">
        <v>86</v>
      </c>
      <c r="AY402" s="18" t="s">
        <v>141</v>
      </c>
      <c r="BE402" s="232">
        <f>IF(N402="základní",J402,0)</f>
        <v>0</v>
      </c>
      <c r="BF402" s="232">
        <f>IF(N402="snížená",J402,0)</f>
        <v>0</v>
      </c>
      <c r="BG402" s="232">
        <f>IF(N402="zákl. přenesená",J402,0)</f>
        <v>0</v>
      </c>
      <c r="BH402" s="232">
        <f>IF(N402="sníž. přenesená",J402,0)</f>
        <v>0</v>
      </c>
      <c r="BI402" s="232">
        <f>IF(N402="nulová",J402,0)</f>
        <v>0</v>
      </c>
      <c r="BJ402" s="18" t="s">
        <v>84</v>
      </c>
      <c r="BK402" s="232">
        <f>ROUND(I402*H402,2)</f>
        <v>0</v>
      </c>
      <c r="BL402" s="18" t="s">
        <v>224</v>
      </c>
      <c r="BM402" s="231" t="s">
        <v>792</v>
      </c>
    </row>
    <row r="403" s="13" customFormat="1">
      <c r="A403" s="13"/>
      <c r="B403" s="233"/>
      <c r="C403" s="234"/>
      <c r="D403" s="235" t="s">
        <v>159</v>
      </c>
      <c r="E403" s="234"/>
      <c r="F403" s="237" t="s">
        <v>793</v>
      </c>
      <c r="G403" s="234"/>
      <c r="H403" s="238">
        <v>88.644999999999996</v>
      </c>
      <c r="I403" s="239"/>
      <c r="J403" s="234"/>
      <c r="K403" s="234"/>
      <c r="L403" s="240"/>
      <c r="M403" s="241"/>
      <c r="N403" s="242"/>
      <c r="O403" s="242"/>
      <c r="P403" s="242"/>
      <c r="Q403" s="242"/>
      <c r="R403" s="242"/>
      <c r="S403" s="242"/>
      <c r="T403" s="24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4" t="s">
        <v>159</v>
      </c>
      <c r="AU403" s="244" t="s">
        <v>86</v>
      </c>
      <c r="AV403" s="13" t="s">
        <v>86</v>
      </c>
      <c r="AW403" s="13" t="s">
        <v>4</v>
      </c>
      <c r="AX403" s="13" t="s">
        <v>84</v>
      </c>
      <c r="AY403" s="244" t="s">
        <v>141</v>
      </c>
    </row>
    <row r="404" s="2" customFormat="1" ht="24.15" customHeight="1">
      <c r="A404" s="39"/>
      <c r="B404" s="40"/>
      <c r="C404" s="220" t="s">
        <v>794</v>
      </c>
      <c r="D404" s="220" t="s">
        <v>143</v>
      </c>
      <c r="E404" s="221" t="s">
        <v>795</v>
      </c>
      <c r="F404" s="222" t="s">
        <v>796</v>
      </c>
      <c r="G404" s="223" t="s">
        <v>146</v>
      </c>
      <c r="H404" s="224">
        <v>17.68</v>
      </c>
      <c r="I404" s="225"/>
      <c r="J404" s="226">
        <f>ROUND(I404*H404,2)</f>
        <v>0</v>
      </c>
      <c r="K404" s="222" t="s">
        <v>147</v>
      </c>
      <c r="L404" s="45"/>
      <c r="M404" s="227" t="s">
        <v>1</v>
      </c>
      <c r="N404" s="228" t="s">
        <v>41</v>
      </c>
      <c r="O404" s="92"/>
      <c r="P404" s="229">
        <f>O404*H404</f>
        <v>0</v>
      </c>
      <c r="Q404" s="229">
        <v>0.00023000000000000001</v>
      </c>
      <c r="R404" s="229">
        <f>Q404*H404</f>
        <v>0.0040664000000000004</v>
      </c>
      <c r="S404" s="229">
        <v>0</v>
      </c>
      <c r="T404" s="230">
        <f>S404*H404</f>
        <v>0</v>
      </c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R404" s="231" t="s">
        <v>224</v>
      </c>
      <c r="AT404" s="231" t="s">
        <v>143</v>
      </c>
      <c r="AU404" s="231" t="s">
        <v>86</v>
      </c>
      <c r="AY404" s="18" t="s">
        <v>141</v>
      </c>
      <c r="BE404" s="232">
        <f>IF(N404="základní",J404,0)</f>
        <v>0</v>
      </c>
      <c r="BF404" s="232">
        <f>IF(N404="snížená",J404,0)</f>
        <v>0</v>
      </c>
      <c r="BG404" s="232">
        <f>IF(N404="zákl. přenesená",J404,0)</f>
        <v>0</v>
      </c>
      <c r="BH404" s="232">
        <f>IF(N404="sníž. přenesená",J404,0)</f>
        <v>0</v>
      </c>
      <c r="BI404" s="232">
        <f>IF(N404="nulová",J404,0)</f>
        <v>0</v>
      </c>
      <c r="BJ404" s="18" t="s">
        <v>84</v>
      </c>
      <c r="BK404" s="232">
        <f>ROUND(I404*H404,2)</f>
        <v>0</v>
      </c>
      <c r="BL404" s="18" t="s">
        <v>224</v>
      </c>
      <c r="BM404" s="231" t="s">
        <v>797</v>
      </c>
    </row>
    <row r="405" s="13" customFormat="1">
      <c r="A405" s="13"/>
      <c r="B405" s="233"/>
      <c r="C405" s="234"/>
      <c r="D405" s="235" t="s">
        <v>159</v>
      </c>
      <c r="E405" s="236" t="s">
        <v>1</v>
      </c>
      <c r="F405" s="237" t="s">
        <v>798</v>
      </c>
      <c r="G405" s="234"/>
      <c r="H405" s="238">
        <v>17.68</v>
      </c>
      <c r="I405" s="239"/>
      <c r="J405" s="234"/>
      <c r="K405" s="234"/>
      <c r="L405" s="240"/>
      <c r="M405" s="241"/>
      <c r="N405" s="242"/>
      <c r="O405" s="242"/>
      <c r="P405" s="242"/>
      <c r="Q405" s="242"/>
      <c r="R405" s="242"/>
      <c r="S405" s="242"/>
      <c r="T405" s="24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4" t="s">
        <v>159</v>
      </c>
      <c r="AU405" s="244" t="s">
        <v>86</v>
      </c>
      <c r="AV405" s="13" t="s">
        <v>86</v>
      </c>
      <c r="AW405" s="13" t="s">
        <v>32</v>
      </c>
      <c r="AX405" s="13" t="s">
        <v>84</v>
      </c>
      <c r="AY405" s="244" t="s">
        <v>141</v>
      </c>
    </row>
    <row r="406" s="2" customFormat="1" ht="24.15" customHeight="1">
      <c r="A406" s="39"/>
      <c r="B406" s="40"/>
      <c r="C406" s="266" t="s">
        <v>799</v>
      </c>
      <c r="D406" s="266" t="s">
        <v>225</v>
      </c>
      <c r="E406" s="267" t="s">
        <v>800</v>
      </c>
      <c r="F406" s="268" t="s">
        <v>801</v>
      </c>
      <c r="G406" s="269" t="s">
        <v>146</v>
      </c>
      <c r="H406" s="270">
        <v>18.75</v>
      </c>
      <c r="I406" s="271"/>
      <c r="J406" s="272">
        <f>ROUND(I406*H406,2)</f>
        <v>0</v>
      </c>
      <c r="K406" s="268" t="s">
        <v>147</v>
      </c>
      <c r="L406" s="273"/>
      <c r="M406" s="274" t="s">
        <v>1</v>
      </c>
      <c r="N406" s="275" t="s">
        <v>41</v>
      </c>
      <c r="O406" s="92"/>
      <c r="P406" s="229">
        <f>O406*H406</f>
        <v>0</v>
      </c>
      <c r="Q406" s="229">
        <v>0.00115</v>
      </c>
      <c r="R406" s="229">
        <f>Q406*H406</f>
        <v>0.021562499999999998</v>
      </c>
      <c r="S406" s="229">
        <v>0</v>
      </c>
      <c r="T406" s="230">
        <f>S406*H406</f>
        <v>0</v>
      </c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R406" s="231" t="s">
        <v>300</v>
      </c>
      <c r="AT406" s="231" t="s">
        <v>225</v>
      </c>
      <c r="AU406" s="231" t="s">
        <v>86</v>
      </c>
      <c r="AY406" s="18" t="s">
        <v>141</v>
      </c>
      <c r="BE406" s="232">
        <f>IF(N406="základní",J406,0)</f>
        <v>0</v>
      </c>
      <c r="BF406" s="232">
        <f>IF(N406="snížená",J406,0)</f>
        <v>0</v>
      </c>
      <c r="BG406" s="232">
        <f>IF(N406="zákl. přenesená",J406,0)</f>
        <v>0</v>
      </c>
      <c r="BH406" s="232">
        <f>IF(N406="sníž. přenesená",J406,0)</f>
        <v>0</v>
      </c>
      <c r="BI406" s="232">
        <f>IF(N406="nulová",J406,0)</f>
        <v>0</v>
      </c>
      <c r="BJ406" s="18" t="s">
        <v>84</v>
      </c>
      <c r="BK406" s="232">
        <f>ROUND(I406*H406,2)</f>
        <v>0</v>
      </c>
      <c r="BL406" s="18" t="s">
        <v>224</v>
      </c>
      <c r="BM406" s="231" t="s">
        <v>802</v>
      </c>
    </row>
    <row r="407" s="13" customFormat="1">
      <c r="A407" s="13"/>
      <c r="B407" s="233"/>
      <c r="C407" s="234"/>
      <c r="D407" s="235" t="s">
        <v>159</v>
      </c>
      <c r="E407" s="234"/>
      <c r="F407" s="237" t="s">
        <v>803</v>
      </c>
      <c r="G407" s="234"/>
      <c r="H407" s="238">
        <v>18.75</v>
      </c>
      <c r="I407" s="239"/>
      <c r="J407" s="234"/>
      <c r="K407" s="234"/>
      <c r="L407" s="240"/>
      <c r="M407" s="241"/>
      <c r="N407" s="242"/>
      <c r="O407" s="242"/>
      <c r="P407" s="242"/>
      <c r="Q407" s="242"/>
      <c r="R407" s="242"/>
      <c r="S407" s="242"/>
      <c r="T407" s="24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44" t="s">
        <v>159</v>
      </c>
      <c r="AU407" s="244" t="s">
        <v>86</v>
      </c>
      <c r="AV407" s="13" t="s">
        <v>86</v>
      </c>
      <c r="AW407" s="13" t="s">
        <v>4</v>
      </c>
      <c r="AX407" s="13" t="s">
        <v>84</v>
      </c>
      <c r="AY407" s="244" t="s">
        <v>141</v>
      </c>
    </row>
    <row r="408" s="12" customFormat="1" ht="22.8" customHeight="1">
      <c r="A408" s="12"/>
      <c r="B408" s="204"/>
      <c r="C408" s="205"/>
      <c r="D408" s="206" t="s">
        <v>75</v>
      </c>
      <c r="E408" s="218" t="s">
        <v>804</v>
      </c>
      <c r="F408" s="218" t="s">
        <v>805</v>
      </c>
      <c r="G408" s="205"/>
      <c r="H408" s="205"/>
      <c r="I408" s="208"/>
      <c r="J408" s="219">
        <f>BK408</f>
        <v>0</v>
      </c>
      <c r="K408" s="205"/>
      <c r="L408" s="210"/>
      <c r="M408" s="211"/>
      <c r="N408" s="212"/>
      <c r="O408" s="212"/>
      <c r="P408" s="213">
        <f>SUM(P409:P412)</f>
        <v>0</v>
      </c>
      <c r="Q408" s="212"/>
      <c r="R408" s="213">
        <f>SUM(R409:R412)</f>
        <v>0.36688080000000001</v>
      </c>
      <c r="S408" s="212"/>
      <c r="T408" s="214">
        <f>SUM(T409:T412)</f>
        <v>0.32604</v>
      </c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R408" s="215" t="s">
        <v>86</v>
      </c>
      <c r="AT408" s="216" t="s">
        <v>75</v>
      </c>
      <c r="AU408" s="216" t="s">
        <v>84</v>
      </c>
      <c r="AY408" s="215" t="s">
        <v>141</v>
      </c>
      <c r="BK408" s="217">
        <f>SUM(BK409:BK412)</f>
        <v>0</v>
      </c>
    </row>
    <row r="409" s="2" customFormat="1" ht="33" customHeight="1">
      <c r="A409" s="39"/>
      <c r="B409" s="40"/>
      <c r="C409" s="220" t="s">
        <v>806</v>
      </c>
      <c r="D409" s="220" t="s">
        <v>143</v>
      </c>
      <c r="E409" s="221" t="s">
        <v>807</v>
      </c>
      <c r="F409" s="222" t="s">
        <v>808</v>
      </c>
      <c r="G409" s="223" t="s">
        <v>146</v>
      </c>
      <c r="H409" s="224">
        <v>17.16</v>
      </c>
      <c r="I409" s="225"/>
      <c r="J409" s="226">
        <f>ROUND(I409*H409,2)</f>
        <v>0</v>
      </c>
      <c r="K409" s="222" t="s">
        <v>147</v>
      </c>
      <c r="L409" s="45"/>
      <c r="M409" s="227" t="s">
        <v>1</v>
      </c>
      <c r="N409" s="228" t="s">
        <v>41</v>
      </c>
      <c r="O409" s="92"/>
      <c r="P409" s="229">
        <f>O409*H409</f>
        <v>0</v>
      </c>
      <c r="Q409" s="229">
        <v>0.019</v>
      </c>
      <c r="R409" s="229">
        <f>Q409*H409</f>
        <v>0.32604</v>
      </c>
      <c r="S409" s="229">
        <v>0.019</v>
      </c>
      <c r="T409" s="230">
        <f>S409*H409</f>
        <v>0.32604</v>
      </c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R409" s="231" t="s">
        <v>224</v>
      </c>
      <c r="AT409" s="231" t="s">
        <v>143</v>
      </c>
      <c r="AU409" s="231" t="s">
        <v>86</v>
      </c>
      <c r="AY409" s="18" t="s">
        <v>141</v>
      </c>
      <c r="BE409" s="232">
        <f>IF(N409="základní",J409,0)</f>
        <v>0</v>
      </c>
      <c r="BF409" s="232">
        <f>IF(N409="snížená",J409,0)</f>
        <v>0</v>
      </c>
      <c r="BG409" s="232">
        <f>IF(N409="zákl. přenesená",J409,0)</f>
        <v>0</v>
      </c>
      <c r="BH409" s="232">
        <f>IF(N409="sníž. přenesená",J409,0)</f>
        <v>0</v>
      </c>
      <c r="BI409" s="232">
        <f>IF(N409="nulová",J409,0)</f>
        <v>0</v>
      </c>
      <c r="BJ409" s="18" t="s">
        <v>84</v>
      </c>
      <c r="BK409" s="232">
        <f>ROUND(I409*H409,2)</f>
        <v>0</v>
      </c>
      <c r="BL409" s="18" t="s">
        <v>224</v>
      </c>
      <c r="BM409" s="231" t="s">
        <v>809</v>
      </c>
    </row>
    <row r="410" s="14" customFormat="1">
      <c r="A410" s="14"/>
      <c r="B410" s="245"/>
      <c r="C410" s="246"/>
      <c r="D410" s="235" t="s">
        <v>159</v>
      </c>
      <c r="E410" s="247" t="s">
        <v>1</v>
      </c>
      <c r="F410" s="248" t="s">
        <v>810</v>
      </c>
      <c r="G410" s="246"/>
      <c r="H410" s="247" t="s">
        <v>1</v>
      </c>
      <c r="I410" s="249"/>
      <c r="J410" s="246"/>
      <c r="K410" s="246"/>
      <c r="L410" s="250"/>
      <c r="M410" s="251"/>
      <c r="N410" s="252"/>
      <c r="O410" s="252"/>
      <c r="P410" s="252"/>
      <c r="Q410" s="252"/>
      <c r="R410" s="252"/>
      <c r="S410" s="252"/>
      <c r="T410" s="253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54" t="s">
        <v>159</v>
      </c>
      <c r="AU410" s="254" t="s">
        <v>86</v>
      </c>
      <c r="AV410" s="14" t="s">
        <v>84</v>
      </c>
      <c r="AW410" s="14" t="s">
        <v>32</v>
      </c>
      <c r="AX410" s="14" t="s">
        <v>76</v>
      </c>
      <c r="AY410" s="254" t="s">
        <v>141</v>
      </c>
    </row>
    <row r="411" s="13" customFormat="1">
      <c r="A411" s="13"/>
      <c r="B411" s="233"/>
      <c r="C411" s="234"/>
      <c r="D411" s="235" t="s">
        <v>159</v>
      </c>
      <c r="E411" s="236" t="s">
        <v>1</v>
      </c>
      <c r="F411" s="237" t="s">
        <v>811</v>
      </c>
      <c r="G411" s="234"/>
      <c r="H411" s="238">
        <v>17.16</v>
      </c>
      <c r="I411" s="239"/>
      <c r="J411" s="234"/>
      <c r="K411" s="234"/>
      <c r="L411" s="240"/>
      <c r="M411" s="241"/>
      <c r="N411" s="242"/>
      <c r="O411" s="242"/>
      <c r="P411" s="242"/>
      <c r="Q411" s="242"/>
      <c r="R411" s="242"/>
      <c r="S411" s="242"/>
      <c r="T411" s="24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4" t="s">
        <v>159</v>
      </c>
      <c r="AU411" s="244" t="s">
        <v>86</v>
      </c>
      <c r="AV411" s="13" t="s">
        <v>86</v>
      </c>
      <c r="AW411" s="13" t="s">
        <v>32</v>
      </c>
      <c r="AX411" s="13" t="s">
        <v>84</v>
      </c>
      <c r="AY411" s="244" t="s">
        <v>141</v>
      </c>
    </row>
    <row r="412" s="2" customFormat="1" ht="24.15" customHeight="1">
      <c r="A412" s="39"/>
      <c r="B412" s="40"/>
      <c r="C412" s="220" t="s">
        <v>812</v>
      </c>
      <c r="D412" s="220" t="s">
        <v>143</v>
      </c>
      <c r="E412" s="221" t="s">
        <v>813</v>
      </c>
      <c r="F412" s="222" t="s">
        <v>814</v>
      </c>
      <c r="G412" s="223" t="s">
        <v>146</v>
      </c>
      <c r="H412" s="224">
        <v>17.16</v>
      </c>
      <c r="I412" s="225"/>
      <c r="J412" s="226">
        <f>ROUND(I412*H412,2)</f>
        <v>0</v>
      </c>
      <c r="K412" s="222" t="s">
        <v>147</v>
      </c>
      <c r="L412" s="45"/>
      <c r="M412" s="227" t="s">
        <v>1</v>
      </c>
      <c r="N412" s="228" t="s">
        <v>41</v>
      </c>
      <c r="O412" s="92"/>
      <c r="P412" s="229">
        <f>O412*H412</f>
        <v>0</v>
      </c>
      <c r="Q412" s="229">
        <v>0.0023800000000000002</v>
      </c>
      <c r="R412" s="229">
        <f>Q412*H412</f>
        <v>0.040840800000000003</v>
      </c>
      <c r="S412" s="229">
        <v>0</v>
      </c>
      <c r="T412" s="230">
        <f>S412*H412</f>
        <v>0</v>
      </c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R412" s="231" t="s">
        <v>224</v>
      </c>
      <c r="AT412" s="231" t="s">
        <v>143</v>
      </c>
      <c r="AU412" s="231" t="s">
        <v>86</v>
      </c>
      <c r="AY412" s="18" t="s">
        <v>141</v>
      </c>
      <c r="BE412" s="232">
        <f>IF(N412="základní",J412,0)</f>
        <v>0</v>
      </c>
      <c r="BF412" s="232">
        <f>IF(N412="snížená",J412,0)</f>
        <v>0</v>
      </c>
      <c r="BG412" s="232">
        <f>IF(N412="zákl. přenesená",J412,0)</f>
        <v>0</v>
      </c>
      <c r="BH412" s="232">
        <f>IF(N412="sníž. přenesená",J412,0)</f>
        <v>0</v>
      </c>
      <c r="BI412" s="232">
        <f>IF(N412="nulová",J412,0)</f>
        <v>0</v>
      </c>
      <c r="BJ412" s="18" t="s">
        <v>84</v>
      </c>
      <c r="BK412" s="232">
        <f>ROUND(I412*H412,2)</f>
        <v>0</v>
      </c>
      <c r="BL412" s="18" t="s">
        <v>224</v>
      </c>
      <c r="BM412" s="231" t="s">
        <v>815</v>
      </c>
    </row>
    <row r="413" s="12" customFormat="1" ht="25.92" customHeight="1">
      <c r="A413" s="12"/>
      <c r="B413" s="204"/>
      <c r="C413" s="205"/>
      <c r="D413" s="206" t="s">
        <v>75</v>
      </c>
      <c r="E413" s="207" t="s">
        <v>324</v>
      </c>
      <c r="F413" s="207" t="s">
        <v>325</v>
      </c>
      <c r="G413" s="205"/>
      <c r="H413" s="205"/>
      <c r="I413" s="208"/>
      <c r="J413" s="209">
        <f>BK413</f>
        <v>0</v>
      </c>
      <c r="K413" s="205"/>
      <c r="L413" s="210"/>
      <c r="M413" s="211"/>
      <c r="N413" s="212"/>
      <c r="O413" s="212"/>
      <c r="P413" s="213">
        <f>P414+P417+P419+P422+P424</f>
        <v>0</v>
      </c>
      <c r="Q413" s="212"/>
      <c r="R413" s="213">
        <f>R414+R417+R419+R422+R424</f>
        <v>0</v>
      </c>
      <c r="S413" s="212"/>
      <c r="T413" s="214">
        <f>T414+T417+T419+T422+T424</f>
        <v>0</v>
      </c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R413" s="215" t="s">
        <v>161</v>
      </c>
      <c r="AT413" s="216" t="s">
        <v>75</v>
      </c>
      <c r="AU413" s="216" t="s">
        <v>76</v>
      </c>
      <c r="AY413" s="215" t="s">
        <v>141</v>
      </c>
      <c r="BK413" s="217">
        <f>BK414+BK417+BK419+BK422+BK424</f>
        <v>0</v>
      </c>
    </row>
    <row r="414" s="12" customFormat="1" ht="22.8" customHeight="1">
      <c r="A414" s="12"/>
      <c r="B414" s="204"/>
      <c r="C414" s="205"/>
      <c r="D414" s="206" t="s">
        <v>75</v>
      </c>
      <c r="E414" s="218" t="s">
        <v>326</v>
      </c>
      <c r="F414" s="218" t="s">
        <v>327</v>
      </c>
      <c r="G414" s="205"/>
      <c r="H414" s="205"/>
      <c r="I414" s="208"/>
      <c r="J414" s="219">
        <f>BK414</f>
        <v>0</v>
      </c>
      <c r="K414" s="205"/>
      <c r="L414" s="210"/>
      <c r="M414" s="211"/>
      <c r="N414" s="212"/>
      <c r="O414" s="212"/>
      <c r="P414" s="213">
        <f>SUM(P415:P416)</f>
        <v>0</v>
      </c>
      <c r="Q414" s="212"/>
      <c r="R414" s="213">
        <f>SUM(R415:R416)</f>
        <v>0</v>
      </c>
      <c r="S414" s="212"/>
      <c r="T414" s="214">
        <f>SUM(T415:T416)</f>
        <v>0</v>
      </c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R414" s="215" t="s">
        <v>161</v>
      </c>
      <c r="AT414" s="216" t="s">
        <v>75</v>
      </c>
      <c r="AU414" s="216" t="s">
        <v>84</v>
      </c>
      <c r="AY414" s="215" t="s">
        <v>141</v>
      </c>
      <c r="BK414" s="217">
        <f>SUM(BK415:BK416)</f>
        <v>0</v>
      </c>
    </row>
    <row r="415" s="2" customFormat="1" ht="16.5" customHeight="1">
      <c r="A415" s="39"/>
      <c r="B415" s="40"/>
      <c r="C415" s="220" t="s">
        <v>816</v>
      </c>
      <c r="D415" s="220" t="s">
        <v>143</v>
      </c>
      <c r="E415" s="221" t="s">
        <v>329</v>
      </c>
      <c r="F415" s="222" t="s">
        <v>330</v>
      </c>
      <c r="G415" s="223" t="s">
        <v>331</v>
      </c>
      <c r="H415" s="224">
        <v>1</v>
      </c>
      <c r="I415" s="225"/>
      <c r="J415" s="226">
        <f>ROUND(I415*H415,2)</f>
        <v>0</v>
      </c>
      <c r="K415" s="222" t="s">
        <v>147</v>
      </c>
      <c r="L415" s="45"/>
      <c r="M415" s="227" t="s">
        <v>1</v>
      </c>
      <c r="N415" s="228" t="s">
        <v>41</v>
      </c>
      <c r="O415" s="92"/>
      <c r="P415" s="229">
        <f>O415*H415</f>
        <v>0</v>
      </c>
      <c r="Q415" s="229">
        <v>0</v>
      </c>
      <c r="R415" s="229">
        <f>Q415*H415</f>
        <v>0</v>
      </c>
      <c r="S415" s="229">
        <v>0</v>
      </c>
      <c r="T415" s="230">
        <f>S415*H415</f>
        <v>0</v>
      </c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R415" s="231" t="s">
        <v>332</v>
      </c>
      <c r="AT415" s="231" t="s">
        <v>143</v>
      </c>
      <c r="AU415" s="231" t="s">
        <v>86</v>
      </c>
      <c r="AY415" s="18" t="s">
        <v>141</v>
      </c>
      <c r="BE415" s="232">
        <f>IF(N415="základní",J415,0)</f>
        <v>0</v>
      </c>
      <c r="BF415" s="232">
        <f>IF(N415="snížená",J415,0)</f>
        <v>0</v>
      </c>
      <c r="BG415" s="232">
        <f>IF(N415="zákl. přenesená",J415,0)</f>
        <v>0</v>
      </c>
      <c r="BH415" s="232">
        <f>IF(N415="sníž. přenesená",J415,0)</f>
        <v>0</v>
      </c>
      <c r="BI415" s="232">
        <f>IF(N415="nulová",J415,0)</f>
        <v>0</v>
      </c>
      <c r="BJ415" s="18" t="s">
        <v>84</v>
      </c>
      <c r="BK415" s="232">
        <f>ROUND(I415*H415,2)</f>
        <v>0</v>
      </c>
      <c r="BL415" s="18" t="s">
        <v>332</v>
      </c>
      <c r="BM415" s="231" t="s">
        <v>817</v>
      </c>
    </row>
    <row r="416" s="2" customFormat="1" ht="16.5" customHeight="1">
      <c r="A416" s="39"/>
      <c r="B416" s="40"/>
      <c r="C416" s="220" t="s">
        <v>818</v>
      </c>
      <c r="D416" s="220" t="s">
        <v>143</v>
      </c>
      <c r="E416" s="221" t="s">
        <v>335</v>
      </c>
      <c r="F416" s="222" t="s">
        <v>336</v>
      </c>
      <c r="G416" s="223" t="s">
        <v>331</v>
      </c>
      <c r="H416" s="224">
        <v>1</v>
      </c>
      <c r="I416" s="225"/>
      <c r="J416" s="226">
        <f>ROUND(I416*H416,2)</f>
        <v>0</v>
      </c>
      <c r="K416" s="222" t="s">
        <v>147</v>
      </c>
      <c r="L416" s="45"/>
      <c r="M416" s="227" t="s">
        <v>1</v>
      </c>
      <c r="N416" s="228" t="s">
        <v>41</v>
      </c>
      <c r="O416" s="92"/>
      <c r="P416" s="229">
        <f>O416*H416</f>
        <v>0</v>
      </c>
      <c r="Q416" s="229">
        <v>0</v>
      </c>
      <c r="R416" s="229">
        <f>Q416*H416</f>
        <v>0</v>
      </c>
      <c r="S416" s="229">
        <v>0</v>
      </c>
      <c r="T416" s="230">
        <f>S416*H416</f>
        <v>0</v>
      </c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R416" s="231" t="s">
        <v>332</v>
      </c>
      <c r="AT416" s="231" t="s">
        <v>143</v>
      </c>
      <c r="AU416" s="231" t="s">
        <v>86</v>
      </c>
      <c r="AY416" s="18" t="s">
        <v>141</v>
      </c>
      <c r="BE416" s="232">
        <f>IF(N416="základní",J416,0)</f>
        <v>0</v>
      </c>
      <c r="BF416" s="232">
        <f>IF(N416="snížená",J416,0)</f>
        <v>0</v>
      </c>
      <c r="BG416" s="232">
        <f>IF(N416="zákl. přenesená",J416,0)</f>
        <v>0</v>
      </c>
      <c r="BH416" s="232">
        <f>IF(N416="sníž. přenesená",J416,0)</f>
        <v>0</v>
      </c>
      <c r="BI416" s="232">
        <f>IF(N416="nulová",J416,0)</f>
        <v>0</v>
      </c>
      <c r="BJ416" s="18" t="s">
        <v>84</v>
      </c>
      <c r="BK416" s="232">
        <f>ROUND(I416*H416,2)</f>
        <v>0</v>
      </c>
      <c r="BL416" s="18" t="s">
        <v>332</v>
      </c>
      <c r="BM416" s="231" t="s">
        <v>819</v>
      </c>
    </row>
    <row r="417" s="12" customFormat="1" ht="22.8" customHeight="1">
      <c r="A417" s="12"/>
      <c r="B417" s="204"/>
      <c r="C417" s="205"/>
      <c r="D417" s="206" t="s">
        <v>75</v>
      </c>
      <c r="E417" s="218" t="s">
        <v>820</v>
      </c>
      <c r="F417" s="218" t="s">
        <v>821</v>
      </c>
      <c r="G417" s="205"/>
      <c r="H417" s="205"/>
      <c r="I417" s="208"/>
      <c r="J417" s="219">
        <f>BK417</f>
        <v>0</v>
      </c>
      <c r="K417" s="205"/>
      <c r="L417" s="210"/>
      <c r="M417" s="211"/>
      <c r="N417" s="212"/>
      <c r="O417" s="212"/>
      <c r="P417" s="213">
        <f>P418</f>
        <v>0</v>
      </c>
      <c r="Q417" s="212"/>
      <c r="R417" s="213">
        <f>R418</f>
        <v>0</v>
      </c>
      <c r="S417" s="212"/>
      <c r="T417" s="214">
        <f>T418</f>
        <v>0</v>
      </c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R417" s="215" t="s">
        <v>161</v>
      </c>
      <c r="AT417" s="216" t="s">
        <v>75</v>
      </c>
      <c r="AU417" s="216" t="s">
        <v>84</v>
      </c>
      <c r="AY417" s="215" t="s">
        <v>141</v>
      </c>
      <c r="BK417" s="217">
        <f>BK418</f>
        <v>0</v>
      </c>
    </row>
    <row r="418" s="2" customFormat="1" ht="16.5" customHeight="1">
      <c r="A418" s="39"/>
      <c r="B418" s="40"/>
      <c r="C418" s="220" t="s">
        <v>822</v>
      </c>
      <c r="D418" s="220" t="s">
        <v>143</v>
      </c>
      <c r="E418" s="221" t="s">
        <v>823</v>
      </c>
      <c r="F418" s="222" t="s">
        <v>824</v>
      </c>
      <c r="G418" s="223" t="s">
        <v>331</v>
      </c>
      <c r="H418" s="224">
        <v>1</v>
      </c>
      <c r="I418" s="225"/>
      <c r="J418" s="226">
        <f>ROUND(I418*H418,2)</f>
        <v>0</v>
      </c>
      <c r="K418" s="222" t="s">
        <v>147</v>
      </c>
      <c r="L418" s="45"/>
      <c r="M418" s="227" t="s">
        <v>1</v>
      </c>
      <c r="N418" s="228" t="s">
        <v>41</v>
      </c>
      <c r="O418" s="92"/>
      <c r="P418" s="229">
        <f>O418*H418</f>
        <v>0</v>
      </c>
      <c r="Q418" s="229">
        <v>0</v>
      </c>
      <c r="R418" s="229">
        <f>Q418*H418</f>
        <v>0</v>
      </c>
      <c r="S418" s="229">
        <v>0</v>
      </c>
      <c r="T418" s="230">
        <f>S418*H418</f>
        <v>0</v>
      </c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R418" s="231" t="s">
        <v>332</v>
      </c>
      <c r="AT418" s="231" t="s">
        <v>143</v>
      </c>
      <c r="AU418" s="231" t="s">
        <v>86</v>
      </c>
      <c r="AY418" s="18" t="s">
        <v>141</v>
      </c>
      <c r="BE418" s="232">
        <f>IF(N418="základní",J418,0)</f>
        <v>0</v>
      </c>
      <c r="BF418" s="232">
        <f>IF(N418="snížená",J418,0)</f>
        <v>0</v>
      </c>
      <c r="BG418" s="232">
        <f>IF(N418="zákl. přenesená",J418,0)</f>
        <v>0</v>
      </c>
      <c r="BH418" s="232">
        <f>IF(N418="sníž. přenesená",J418,0)</f>
        <v>0</v>
      </c>
      <c r="BI418" s="232">
        <f>IF(N418="nulová",J418,0)</f>
        <v>0</v>
      </c>
      <c r="BJ418" s="18" t="s">
        <v>84</v>
      </c>
      <c r="BK418" s="232">
        <f>ROUND(I418*H418,2)</f>
        <v>0</v>
      </c>
      <c r="BL418" s="18" t="s">
        <v>332</v>
      </c>
      <c r="BM418" s="231" t="s">
        <v>825</v>
      </c>
    </row>
    <row r="419" s="12" customFormat="1" ht="22.8" customHeight="1">
      <c r="A419" s="12"/>
      <c r="B419" s="204"/>
      <c r="C419" s="205"/>
      <c r="D419" s="206" t="s">
        <v>75</v>
      </c>
      <c r="E419" s="218" t="s">
        <v>338</v>
      </c>
      <c r="F419" s="218" t="s">
        <v>339</v>
      </c>
      <c r="G419" s="205"/>
      <c r="H419" s="205"/>
      <c r="I419" s="208"/>
      <c r="J419" s="219">
        <f>BK419</f>
        <v>0</v>
      </c>
      <c r="K419" s="205"/>
      <c r="L419" s="210"/>
      <c r="M419" s="211"/>
      <c r="N419" s="212"/>
      <c r="O419" s="212"/>
      <c r="P419" s="213">
        <f>SUM(P420:P421)</f>
        <v>0</v>
      </c>
      <c r="Q419" s="212"/>
      <c r="R419" s="213">
        <f>SUM(R420:R421)</f>
        <v>0</v>
      </c>
      <c r="S419" s="212"/>
      <c r="T419" s="214">
        <f>SUM(T420:T421)</f>
        <v>0</v>
      </c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R419" s="215" t="s">
        <v>161</v>
      </c>
      <c r="AT419" s="216" t="s">
        <v>75</v>
      </c>
      <c r="AU419" s="216" t="s">
        <v>84</v>
      </c>
      <c r="AY419" s="215" t="s">
        <v>141</v>
      </c>
      <c r="BK419" s="217">
        <f>SUM(BK420:BK421)</f>
        <v>0</v>
      </c>
    </row>
    <row r="420" s="2" customFormat="1" ht="16.5" customHeight="1">
      <c r="A420" s="39"/>
      <c r="B420" s="40"/>
      <c r="C420" s="220" t="s">
        <v>826</v>
      </c>
      <c r="D420" s="220" t="s">
        <v>143</v>
      </c>
      <c r="E420" s="221" t="s">
        <v>341</v>
      </c>
      <c r="F420" s="222" t="s">
        <v>339</v>
      </c>
      <c r="G420" s="223" t="s">
        <v>331</v>
      </c>
      <c r="H420" s="224">
        <v>1</v>
      </c>
      <c r="I420" s="225"/>
      <c r="J420" s="226">
        <f>ROUND(I420*H420,2)</f>
        <v>0</v>
      </c>
      <c r="K420" s="222" t="s">
        <v>147</v>
      </c>
      <c r="L420" s="45"/>
      <c r="M420" s="227" t="s">
        <v>1</v>
      </c>
      <c r="N420" s="228" t="s">
        <v>41</v>
      </c>
      <c r="O420" s="92"/>
      <c r="P420" s="229">
        <f>O420*H420</f>
        <v>0</v>
      </c>
      <c r="Q420" s="229">
        <v>0</v>
      </c>
      <c r="R420" s="229">
        <f>Q420*H420</f>
        <v>0</v>
      </c>
      <c r="S420" s="229">
        <v>0</v>
      </c>
      <c r="T420" s="230">
        <f>S420*H420</f>
        <v>0</v>
      </c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R420" s="231" t="s">
        <v>332</v>
      </c>
      <c r="AT420" s="231" t="s">
        <v>143</v>
      </c>
      <c r="AU420" s="231" t="s">
        <v>86</v>
      </c>
      <c r="AY420" s="18" t="s">
        <v>141</v>
      </c>
      <c r="BE420" s="232">
        <f>IF(N420="základní",J420,0)</f>
        <v>0</v>
      </c>
      <c r="BF420" s="232">
        <f>IF(N420="snížená",J420,0)</f>
        <v>0</v>
      </c>
      <c r="BG420" s="232">
        <f>IF(N420="zákl. přenesená",J420,0)</f>
        <v>0</v>
      </c>
      <c r="BH420" s="232">
        <f>IF(N420="sníž. přenesená",J420,0)</f>
        <v>0</v>
      </c>
      <c r="BI420" s="232">
        <f>IF(N420="nulová",J420,0)</f>
        <v>0</v>
      </c>
      <c r="BJ420" s="18" t="s">
        <v>84</v>
      </c>
      <c r="BK420" s="232">
        <f>ROUND(I420*H420,2)</f>
        <v>0</v>
      </c>
      <c r="BL420" s="18" t="s">
        <v>332</v>
      </c>
      <c r="BM420" s="231" t="s">
        <v>827</v>
      </c>
    </row>
    <row r="421" s="2" customFormat="1" ht="16.5" customHeight="1">
      <c r="A421" s="39"/>
      <c r="B421" s="40"/>
      <c r="C421" s="220" t="s">
        <v>828</v>
      </c>
      <c r="D421" s="220" t="s">
        <v>143</v>
      </c>
      <c r="E421" s="221" t="s">
        <v>829</v>
      </c>
      <c r="F421" s="222" t="s">
        <v>830</v>
      </c>
      <c r="G421" s="223" t="s">
        <v>331</v>
      </c>
      <c r="H421" s="224">
        <v>1</v>
      </c>
      <c r="I421" s="225"/>
      <c r="J421" s="226">
        <f>ROUND(I421*H421,2)</f>
        <v>0</v>
      </c>
      <c r="K421" s="222" t="s">
        <v>147</v>
      </c>
      <c r="L421" s="45"/>
      <c r="M421" s="227" t="s">
        <v>1</v>
      </c>
      <c r="N421" s="228" t="s">
        <v>41</v>
      </c>
      <c r="O421" s="92"/>
      <c r="P421" s="229">
        <f>O421*H421</f>
        <v>0</v>
      </c>
      <c r="Q421" s="229">
        <v>0</v>
      </c>
      <c r="R421" s="229">
        <f>Q421*H421</f>
        <v>0</v>
      </c>
      <c r="S421" s="229">
        <v>0</v>
      </c>
      <c r="T421" s="230">
        <f>S421*H421</f>
        <v>0</v>
      </c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R421" s="231" t="s">
        <v>332</v>
      </c>
      <c r="AT421" s="231" t="s">
        <v>143</v>
      </c>
      <c r="AU421" s="231" t="s">
        <v>86</v>
      </c>
      <c r="AY421" s="18" t="s">
        <v>141</v>
      </c>
      <c r="BE421" s="232">
        <f>IF(N421="základní",J421,0)</f>
        <v>0</v>
      </c>
      <c r="BF421" s="232">
        <f>IF(N421="snížená",J421,0)</f>
        <v>0</v>
      </c>
      <c r="BG421" s="232">
        <f>IF(N421="zákl. přenesená",J421,0)</f>
        <v>0</v>
      </c>
      <c r="BH421" s="232">
        <f>IF(N421="sníž. přenesená",J421,0)</f>
        <v>0</v>
      </c>
      <c r="BI421" s="232">
        <f>IF(N421="nulová",J421,0)</f>
        <v>0</v>
      </c>
      <c r="BJ421" s="18" t="s">
        <v>84</v>
      </c>
      <c r="BK421" s="232">
        <f>ROUND(I421*H421,2)</f>
        <v>0</v>
      </c>
      <c r="BL421" s="18" t="s">
        <v>332</v>
      </c>
      <c r="BM421" s="231" t="s">
        <v>831</v>
      </c>
    </row>
    <row r="422" s="12" customFormat="1" ht="22.8" customHeight="1">
      <c r="A422" s="12"/>
      <c r="B422" s="204"/>
      <c r="C422" s="205"/>
      <c r="D422" s="206" t="s">
        <v>75</v>
      </c>
      <c r="E422" s="218" t="s">
        <v>343</v>
      </c>
      <c r="F422" s="218" t="s">
        <v>344</v>
      </c>
      <c r="G422" s="205"/>
      <c r="H422" s="205"/>
      <c r="I422" s="208"/>
      <c r="J422" s="219">
        <f>BK422</f>
        <v>0</v>
      </c>
      <c r="K422" s="205"/>
      <c r="L422" s="210"/>
      <c r="M422" s="211"/>
      <c r="N422" s="212"/>
      <c r="O422" s="212"/>
      <c r="P422" s="213">
        <f>P423</f>
        <v>0</v>
      </c>
      <c r="Q422" s="212"/>
      <c r="R422" s="213">
        <f>R423</f>
        <v>0</v>
      </c>
      <c r="S422" s="212"/>
      <c r="T422" s="214">
        <f>T423</f>
        <v>0</v>
      </c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R422" s="215" t="s">
        <v>161</v>
      </c>
      <c r="AT422" s="216" t="s">
        <v>75</v>
      </c>
      <c r="AU422" s="216" t="s">
        <v>84</v>
      </c>
      <c r="AY422" s="215" t="s">
        <v>141</v>
      </c>
      <c r="BK422" s="217">
        <f>BK423</f>
        <v>0</v>
      </c>
    </row>
    <row r="423" s="2" customFormat="1" ht="16.5" customHeight="1">
      <c r="A423" s="39"/>
      <c r="B423" s="40"/>
      <c r="C423" s="220" t="s">
        <v>832</v>
      </c>
      <c r="D423" s="220" t="s">
        <v>143</v>
      </c>
      <c r="E423" s="221" t="s">
        <v>346</v>
      </c>
      <c r="F423" s="222" t="s">
        <v>347</v>
      </c>
      <c r="G423" s="223" t="s">
        <v>331</v>
      </c>
      <c r="H423" s="224">
        <v>1</v>
      </c>
      <c r="I423" s="225"/>
      <c r="J423" s="226">
        <f>ROUND(I423*H423,2)</f>
        <v>0</v>
      </c>
      <c r="K423" s="222" t="s">
        <v>147</v>
      </c>
      <c r="L423" s="45"/>
      <c r="M423" s="227" t="s">
        <v>1</v>
      </c>
      <c r="N423" s="228" t="s">
        <v>41</v>
      </c>
      <c r="O423" s="92"/>
      <c r="P423" s="229">
        <f>O423*H423</f>
        <v>0</v>
      </c>
      <c r="Q423" s="229">
        <v>0</v>
      </c>
      <c r="R423" s="229">
        <f>Q423*H423</f>
        <v>0</v>
      </c>
      <c r="S423" s="229">
        <v>0</v>
      </c>
      <c r="T423" s="230">
        <f>S423*H423</f>
        <v>0</v>
      </c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R423" s="231" t="s">
        <v>332</v>
      </c>
      <c r="AT423" s="231" t="s">
        <v>143</v>
      </c>
      <c r="AU423" s="231" t="s">
        <v>86</v>
      </c>
      <c r="AY423" s="18" t="s">
        <v>141</v>
      </c>
      <c r="BE423" s="232">
        <f>IF(N423="základní",J423,0)</f>
        <v>0</v>
      </c>
      <c r="BF423" s="232">
        <f>IF(N423="snížená",J423,0)</f>
        <v>0</v>
      </c>
      <c r="BG423" s="232">
        <f>IF(N423="zákl. přenesená",J423,0)</f>
        <v>0</v>
      </c>
      <c r="BH423" s="232">
        <f>IF(N423="sníž. přenesená",J423,0)</f>
        <v>0</v>
      </c>
      <c r="BI423" s="232">
        <f>IF(N423="nulová",J423,0)</f>
        <v>0</v>
      </c>
      <c r="BJ423" s="18" t="s">
        <v>84</v>
      </c>
      <c r="BK423" s="232">
        <f>ROUND(I423*H423,2)</f>
        <v>0</v>
      </c>
      <c r="BL423" s="18" t="s">
        <v>332</v>
      </c>
      <c r="BM423" s="231" t="s">
        <v>833</v>
      </c>
    </row>
    <row r="424" s="12" customFormat="1" ht="22.8" customHeight="1">
      <c r="A424" s="12"/>
      <c r="B424" s="204"/>
      <c r="C424" s="205"/>
      <c r="D424" s="206" t="s">
        <v>75</v>
      </c>
      <c r="E424" s="218" t="s">
        <v>834</v>
      </c>
      <c r="F424" s="218" t="s">
        <v>835</v>
      </c>
      <c r="G424" s="205"/>
      <c r="H424" s="205"/>
      <c r="I424" s="208"/>
      <c r="J424" s="219">
        <f>BK424</f>
        <v>0</v>
      </c>
      <c r="K424" s="205"/>
      <c r="L424" s="210"/>
      <c r="M424" s="211"/>
      <c r="N424" s="212"/>
      <c r="O424" s="212"/>
      <c r="P424" s="213">
        <f>SUM(P425:P426)</f>
        <v>0</v>
      </c>
      <c r="Q424" s="212"/>
      <c r="R424" s="213">
        <f>SUM(R425:R426)</f>
        <v>0</v>
      </c>
      <c r="S424" s="212"/>
      <c r="T424" s="214">
        <f>SUM(T425:T426)</f>
        <v>0</v>
      </c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R424" s="215" t="s">
        <v>161</v>
      </c>
      <c r="AT424" s="216" t="s">
        <v>75</v>
      </c>
      <c r="AU424" s="216" t="s">
        <v>84</v>
      </c>
      <c r="AY424" s="215" t="s">
        <v>141</v>
      </c>
      <c r="BK424" s="217">
        <f>SUM(BK425:BK426)</f>
        <v>0</v>
      </c>
    </row>
    <row r="425" s="2" customFormat="1" ht="16.5" customHeight="1">
      <c r="A425" s="39"/>
      <c r="B425" s="40"/>
      <c r="C425" s="220" t="s">
        <v>836</v>
      </c>
      <c r="D425" s="220" t="s">
        <v>143</v>
      </c>
      <c r="E425" s="221" t="s">
        <v>837</v>
      </c>
      <c r="F425" s="222" t="s">
        <v>838</v>
      </c>
      <c r="G425" s="223" t="s">
        <v>839</v>
      </c>
      <c r="H425" s="224">
        <v>1</v>
      </c>
      <c r="I425" s="225"/>
      <c r="J425" s="226">
        <f>ROUND(I425*H425,2)</f>
        <v>0</v>
      </c>
      <c r="K425" s="222" t="s">
        <v>147</v>
      </c>
      <c r="L425" s="45"/>
      <c r="M425" s="227" t="s">
        <v>1</v>
      </c>
      <c r="N425" s="228" t="s">
        <v>41</v>
      </c>
      <c r="O425" s="92"/>
      <c r="P425" s="229">
        <f>O425*H425</f>
        <v>0</v>
      </c>
      <c r="Q425" s="229">
        <v>0</v>
      </c>
      <c r="R425" s="229">
        <f>Q425*H425</f>
        <v>0</v>
      </c>
      <c r="S425" s="229">
        <v>0</v>
      </c>
      <c r="T425" s="230">
        <f>S425*H425</f>
        <v>0</v>
      </c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R425" s="231" t="s">
        <v>332</v>
      </c>
      <c r="AT425" s="231" t="s">
        <v>143</v>
      </c>
      <c r="AU425" s="231" t="s">
        <v>86</v>
      </c>
      <c r="AY425" s="18" t="s">
        <v>141</v>
      </c>
      <c r="BE425" s="232">
        <f>IF(N425="základní",J425,0)</f>
        <v>0</v>
      </c>
      <c r="BF425" s="232">
        <f>IF(N425="snížená",J425,0)</f>
        <v>0</v>
      </c>
      <c r="BG425" s="232">
        <f>IF(N425="zákl. přenesená",J425,0)</f>
        <v>0</v>
      </c>
      <c r="BH425" s="232">
        <f>IF(N425="sníž. přenesená",J425,0)</f>
        <v>0</v>
      </c>
      <c r="BI425" s="232">
        <f>IF(N425="nulová",J425,0)</f>
        <v>0</v>
      </c>
      <c r="BJ425" s="18" t="s">
        <v>84</v>
      </c>
      <c r="BK425" s="232">
        <f>ROUND(I425*H425,2)</f>
        <v>0</v>
      </c>
      <c r="BL425" s="18" t="s">
        <v>332</v>
      </c>
      <c r="BM425" s="231" t="s">
        <v>840</v>
      </c>
    </row>
    <row r="426" s="2" customFormat="1" ht="16.5" customHeight="1">
      <c r="A426" s="39"/>
      <c r="B426" s="40"/>
      <c r="C426" s="220" t="s">
        <v>841</v>
      </c>
      <c r="D426" s="220" t="s">
        <v>143</v>
      </c>
      <c r="E426" s="221" t="s">
        <v>842</v>
      </c>
      <c r="F426" s="222" t="s">
        <v>843</v>
      </c>
      <c r="G426" s="223" t="s">
        <v>839</v>
      </c>
      <c r="H426" s="224">
        <v>1</v>
      </c>
      <c r="I426" s="225"/>
      <c r="J426" s="226">
        <f>ROUND(I426*H426,2)</f>
        <v>0</v>
      </c>
      <c r="K426" s="222" t="s">
        <v>147</v>
      </c>
      <c r="L426" s="45"/>
      <c r="M426" s="276" t="s">
        <v>1</v>
      </c>
      <c r="N426" s="277" t="s">
        <v>41</v>
      </c>
      <c r="O426" s="278"/>
      <c r="P426" s="279">
        <f>O426*H426</f>
        <v>0</v>
      </c>
      <c r="Q426" s="279">
        <v>0</v>
      </c>
      <c r="R426" s="279">
        <f>Q426*H426</f>
        <v>0</v>
      </c>
      <c r="S426" s="279">
        <v>0</v>
      </c>
      <c r="T426" s="280">
        <f>S426*H426</f>
        <v>0</v>
      </c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R426" s="231" t="s">
        <v>332</v>
      </c>
      <c r="AT426" s="231" t="s">
        <v>143</v>
      </c>
      <c r="AU426" s="231" t="s">
        <v>86</v>
      </c>
      <c r="AY426" s="18" t="s">
        <v>141</v>
      </c>
      <c r="BE426" s="232">
        <f>IF(N426="základní",J426,0)</f>
        <v>0</v>
      </c>
      <c r="BF426" s="232">
        <f>IF(N426="snížená",J426,0)</f>
        <v>0</v>
      </c>
      <c r="BG426" s="232">
        <f>IF(N426="zákl. přenesená",J426,0)</f>
        <v>0</v>
      </c>
      <c r="BH426" s="232">
        <f>IF(N426="sníž. přenesená",J426,0)</f>
        <v>0</v>
      </c>
      <c r="BI426" s="232">
        <f>IF(N426="nulová",J426,0)</f>
        <v>0</v>
      </c>
      <c r="BJ426" s="18" t="s">
        <v>84</v>
      </c>
      <c r="BK426" s="232">
        <f>ROUND(I426*H426,2)</f>
        <v>0</v>
      </c>
      <c r="BL426" s="18" t="s">
        <v>332</v>
      </c>
      <c r="BM426" s="231" t="s">
        <v>844</v>
      </c>
    </row>
    <row r="427" s="2" customFormat="1" ht="6.96" customHeight="1">
      <c r="A427" s="39"/>
      <c r="B427" s="67"/>
      <c r="C427" s="68"/>
      <c r="D427" s="68"/>
      <c r="E427" s="68"/>
      <c r="F427" s="68"/>
      <c r="G427" s="68"/>
      <c r="H427" s="68"/>
      <c r="I427" s="68"/>
      <c r="J427" s="68"/>
      <c r="K427" s="68"/>
      <c r="L427" s="45"/>
      <c r="M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</row>
  </sheetData>
  <sheetProtection sheet="1" autoFilter="0" formatColumns="0" formatRows="0" objects="1" scenarios="1" spinCount="100000" saltValue="EBXyIbMzPhdKgCTJTMi9eNZQ1Ga6tWcutrr/vd/XEUduXmjqVXM21kdZcQJy2KQgCS6p57HoOxhg343igmsgbw==" hashValue="H/frhNymWF+k5YwX0+qJEUny2zQckGVXGCnQ9q/5uG3nCINtltNWEFeIex//M037Zrc+5SvBqmb9hP+fOaqeIQ==" algorithmName="SHA-512" password="CC3D"/>
  <autoFilter ref="C135:K426"/>
  <mergeCells count="9">
    <mergeCell ref="E7:H7"/>
    <mergeCell ref="E9:H9"/>
    <mergeCell ref="E18:H18"/>
    <mergeCell ref="E27:H27"/>
    <mergeCell ref="E85:H85"/>
    <mergeCell ref="E87:H87"/>
    <mergeCell ref="E126:H126"/>
    <mergeCell ref="E128:H12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86</v>
      </c>
    </row>
    <row r="4" s="1" customFormat="1" ht="24.96" customHeight="1">
      <c r="B4" s="21"/>
      <c r="D4" s="140" t="s">
        <v>96</v>
      </c>
      <c r="L4" s="21"/>
      <c r="M4" s="14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2" t="s">
        <v>16</v>
      </c>
      <c r="L6" s="21"/>
    </row>
    <row r="7" s="1" customFormat="1" ht="26.25" customHeight="1">
      <c r="B7" s="21"/>
      <c r="E7" s="143" t="str">
        <f>'Rekapitulace stavby'!K6</f>
        <v>Oprava mostu a komunikace v Zubří - Čertoryje po živelné pohromě</v>
      </c>
      <c r="F7" s="142"/>
      <c r="G7" s="142"/>
      <c r="H7" s="142"/>
      <c r="L7" s="21"/>
    </row>
    <row r="8" s="2" customFormat="1" ht="12" customHeight="1">
      <c r="A8" s="39"/>
      <c r="B8" s="45"/>
      <c r="C8" s="39"/>
      <c r="D8" s="142" t="s">
        <v>106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4" t="s">
        <v>845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7. 4. 2025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">
        <v>26</v>
      </c>
      <c r="F15" s="39"/>
      <c r="G15" s="39"/>
      <c r="H15" s="39"/>
      <c r="I15" s="142" t="s">
        <v>27</v>
      </c>
      <c r="J15" s="145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2" t="s">
        <v>28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30</v>
      </c>
      <c r="E20" s="39"/>
      <c r="F20" s="39"/>
      <c r="G20" s="39"/>
      <c r="H20" s="39"/>
      <c r="I20" s="142" t="s">
        <v>25</v>
      </c>
      <c r="J20" s="145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31</v>
      </c>
      <c r="F21" s="39"/>
      <c r="G21" s="39"/>
      <c r="H21" s="39"/>
      <c r="I21" s="142" t="s">
        <v>27</v>
      </c>
      <c r="J21" s="145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33</v>
      </c>
      <c r="E23" s="39"/>
      <c r="F23" s="39"/>
      <c r="G23" s="39"/>
      <c r="H23" s="39"/>
      <c r="I23" s="142" t="s">
        <v>25</v>
      </c>
      <c r="J23" s="145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">
        <v>34</v>
      </c>
      <c r="F24" s="39"/>
      <c r="G24" s="39"/>
      <c r="H24" s="39"/>
      <c r="I24" s="142" t="s">
        <v>27</v>
      </c>
      <c r="J24" s="145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36</v>
      </c>
      <c r="E30" s="39"/>
      <c r="F30" s="39"/>
      <c r="G30" s="39"/>
      <c r="H30" s="39"/>
      <c r="I30" s="39"/>
      <c r="J30" s="153">
        <f>ROUND(J118,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38</v>
      </c>
      <c r="G32" s="39"/>
      <c r="H32" s="39"/>
      <c r="I32" s="154" t="s">
        <v>37</v>
      </c>
      <c r="J32" s="154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40</v>
      </c>
      <c r="E33" s="142" t="s">
        <v>41</v>
      </c>
      <c r="F33" s="156">
        <f>ROUND((SUM(BE118:BE121)),  2)</f>
        <v>0</v>
      </c>
      <c r="G33" s="39"/>
      <c r="H33" s="39"/>
      <c r="I33" s="157">
        <v>0.20999999999999999</v>
      </c>
      <c r="J33" s="156">
        <f>ROUND(((SUM(BE118:BE121))*I33),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42</v>
      </c>
      <c r="F34" s="156">
        <f>ROUND((SUM(BF118:BF121)),  2)</f>
        <v>0</v>
      </c>
      <c r="G34" s="39"/>
      <c r="H34" s="39"/>
      <c r="I34" s="157">
        <v>0.12</v>
      </c>
      <c r="J34" s="156">
        <f>ROUND(((SUM(BF118:BF121))*I34),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43</v>
      </c>
      <c r="F35" s="156">
        <f>ROUND((SUM(BG118:BG121)),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44</v>
      </c>
      <c r="F36" s="156">
        <f>ROUND((SUM(BH118:BH121)),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45</v>
      </c>
      <c r="F37" s="156">
        <f>ROUND((SUM(BI118:BI121)),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46</v>
      </c>
      <c r="E39" s="160"/>
      <c r="F39" s="160"/>
      <c r="G39" s="161" t="s">
        <v>47</v>
      </c>
      <c r="H39" s="162" t="s">
        <v>48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49</v>
      </c>
      <c r="E50" s="166"/>
      <c r="F50" s="166"/>
      <c r="G50" s="165" t="s">
        <v>50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51</v>
      </c>
      <c r="E61" s="168"/>
      <c r="F61" s="169" t="s">
        <v>52</v>
      </c>
      <c r="G61" s="167" t="s">
        <v>51</v>
      </c>
      <c r="H61" s="168"/>
      <c r="I61" s="168"/>
      <c r="J61" s="170" t="s">
        <v>52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53</v>
      </c>
      <c r="E65" s="171"/>
      <c r="F65" s="171"/>
      <c r="G65" s="165" t="s">
        <v>54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51</v>
      </c>
      <c r="E76" s="168"/>
      <c r="F76" s="169" t="s">
        <v>52</v>
      </c>
      <c r="G76" s="167" t="s">
        <v>51</v>
      </c>
      <c r="H76" s="168"/>
      <c r="I76" s="168"/>
      <c r="J76" s="170" t="s">
        <v>52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108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6.25" customHeight="1">
      <c r="A85" s="39"/>
      <c r="B85" s="40"/>
      <c r="C85" s="41"/>
      <c r="D85" s="41"/>
      <c r="E85" s="176" t="str">
        <f>E7</f>
        <v>Oprava mostu a komunikace v Zubří - Čertoryje po živelné pohromě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106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03 - SO 202 Provizorní most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Zubří</v>
      </c>
      <c r="G89" s="41"/>
      <c r="H89" s="41"/>
      <c r="I89" s="33" t="s">
        <v>22</v>
      </c>
      <c r="J89" s="80" t="str">
        <f>IF(J12="","",J12)</f>
        <v>7. 4. 2025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Město Zubří</v>
      </c>
      <c r="G91" s="41"/>
      <c r="H91" s="41"/>
      <c r="I91" s="33" t="s">
        <v>30</v>
      </c>
      <c r="J91" s="37" t="str">
        <f>E21</f>
        <v>Ing.Jaromír Dybal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Fajfrová Irena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109</v>
      </c>
      <c r="D94" s="178"/>
      <c r="E94" s="178"/>
      <c r="F94" s="178"/>
      <c r="G94" s="178"/>
      <c r="H94" s="178"/>
      <c r="I94" s="178"/>
      <c r="J94" s="179" t="s">
        <v>110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111</v>
      </c>
      <c r="D96" s="41"/>
      <c r="E96" s="41"/>
      <c r="F96" s="41"/>
      <c r="G96" s="41"/>
      <c r="H96" s="41"/>
      <c r="I96" s="41"/>
      <c r="J96" s="111">
        <f>J118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112</v>
      </c>
    </row>
    <row r="97" s="9" customFormat="1" ht="24.96" customHeight="1">
      <c r="A97" s="9"/>
      <c r="B97" s="181"/>
      <c r="C97" s="182"/>
      <c r="D97" s="183" t="s">
        <v>113</v>
      </c>
      <c r="E97" s="184"/>
      <c r="F97" s="184"/>
      <c r="G97" s="184"/>
      <c r="H97" s="184"/>
      <c r="I97" s="184"/>
      <c r="J97" s="185">
        <f>J119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117</v>
      </c>
      <c r="E98" s="190"/>
      <c r="F98" s="190"/>
      <c r="G98" s="190"/>
      <c r="H98" s="190"/>
      <c r="I98" s="190"/>
      <c r="J98" s="191">
        <f>J120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6.96" customHeight="1">
      <c r="A100" s="39"/>
      <c r="B100" s="67"/>
      <c r="C100" s="68"/>
      <c r="D100" s="68"/>
      <c r="E100" s="68"/>
      <c r="F100" s="68"/>
      <c r="G100" s="68"/>
      <c r="H100" s="68"/>
      <c r="I100" s="68"/>
      <c r="J100" s="68"/>
      <c r="K100" s="68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4" s="2" customFormat="1" ht="6.96" customHeight="1">
      <c r="A104" s="39"/>
      <c r="B104" s="69"/>
      <c r="C104" s="70"/>
      <c r="D104" s="70"/>
      <c r="E104" s="70"/>
      <c r="F104" s="70"/>
      <c r="G104" s="70"/>
      <c r="H104" s="70"/>
      <c r="I104" s="70"/>
      <c r="J104" s="70"/>
      <c r="K104" s="70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24.96" customHeight="1">
      <c r="A105" s="39"/>
      <c r="B105" s="40"/>
      <c r="C105" s="24" t="s">
        <v>126</v>
      </c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2" customHeight="1">
      <c r="A107" s="39"/>
      <c r="B107" s="40"/>
      <c r="C107" s="33" t="s">
        <v>16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6.25" customHeight="1">
      <c r="A108" s="39"/>
      <c r="B108" s="40"/>
      <c r="C108" s="41"/>
      <c r="D108" s="41"/>
      <c r="E108" s="176" t="str">
        <f>E7</f>
        <v>Oprava mostu a komunikace v Zubří - Čertoryje po živelné pohromě</v>
      </c>
      <c r="F108" s="33"/>
      <c r="G108" s="33"/>
      <c r="H108" s="33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106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77" t="str">
        <f>E9</f>
        <v>03 - SO 202 Provizorní most</v>
      </c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20</v>
      </c>
      <c r="D112" s="41"/>
      <c r="E112" s="41"/>
      <c r="F112" s="28" t="str">
        <f>F12</f>
        <v>Zubří</v>
      </c>
      <c r="G112" s="41"/>
      <c r="H112" s="41"/>
      <c r="I112" s="33" t="s">
        <v>22</v>
      </c>
      <c r="J112" s="80" t="str">
        <f>IF(J12="","",J12)</f>
        <v>7. 4. 2025</v>
      </c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5.15" customHeight="1">
      <c r="A114" s="39"/>
      <c r="B114" s="40"/>
      <c r="C114" s="33" t="s">
        <v>24</v>
      </c>
      <c r="D114" s="41"/>
      <c r="E114" s="41"/>
      <c r="F114" s="28" t="str">
        <f>E15</f>
        <v>Město Zubří</v>
      </c>
      <c r="G114" s="41"/>
      <c r="H114" s="41"/>
      <c r="I114" s="33" t="s">
        <v>30</v>
      </c>
      <c r="J114" s="37" t="str">
        <f>E21</f>
        <v>Ing.Jaromír Dybal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5.15" customHeight="1">
      <c r="A115" s="39"/>
      <c r="B115" s="40"/>
      <c r="C115" s="33" t="s">
        <v>28</v>
      </c>
      <c r="D115" s="41"/>
      <c r="E115" s="41"/>
      <c r="F115" s="28" t="str">
        <f>IF(E18="","",E18)</f>
        <v>Vyplň údaj</v>
      </c>
      <c r="G115" s="41"/>
      <c r="H115" s="41"/>
      <c r="I115" s="33" t="s">
        <v>33</v>
      </c>
      <c r="J115" s="37" t="str">
        <f>E24</f>
        <v>Fajfrová Irena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0.32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11" customFormat="1" ht="29.28" customHeight="1">
      <c r="A117" s="193"/>
      <c r="B117" s="194"/>
      <c r="C117" s="195" t="s">
        <v>127</v>
      </c>
      <c r="D117" s="196" t="s">
        <v>61</v>
      </c>
      <c r="E117" s="196" t="s">
        <v>57</v>
      </c>
      <c r="F117" s="196" t="s">
        <v>58</v>
      </c>
      <c r="G117" s="196" t="s">
        <v>128</v>
      </c>
      <c r="H117" s="196" t="s">
        <v>129</v>
      </c>
      <c r="I117" s="196" t="s">
        <v>130</v>
      </c>
      <c r="J117" s="196" t="s">
        <v>110</v>
      </c>
      <c r="K117" s="197" t="s">
        <v>131</v>
      </c>
      <c r="L117" s="198"/>
      <c r="M117" s="101" t="s">
        <v>1</v>
      </c>
      <c r="N117" s="102" t="s">
        <v>40</v>
      </c>
      <c r="O117" s="102" t="s">
        <v>132</v>
      </c>
      <c r="P117" s="102" t="s">
        <v>133</v>
      </c>
      <c r="Q117" s="102" t="s">
        <v>134</v>
      </c>
      <c r="R117" s="102" t="s">
        <v>135</v>
      </c>
      <c r="S117" s="102" t="s">
        <v>136</v>
      </c>
      <c r="T117" s="103" t="s">
        <v>137</v>
      </c>
      <c r="U117" s="193"/>
      <c r="V117" s="193"/>
      <c r="W117" s="193"/>
      <c r="X117" s="193"/>
      <c r="Y117" s="193"/>
      <c r="Z117" s="193"/>
      <c r="AA117" s="193"/>
      <c r="AB117" s="193"/>
      <c r="AC117" s="193"/>
      <c r="AD117" s="193"/>
      <c r="AE117" s="193"/>
    </row>
    <row r="118" s="2" customFormat="1" ht="22.8" customHeight="1">
      <c r="A118" s="39"/>
      <c r="B118" s="40"/>
      <c r="C118" s="108" t="s">
        <v>138</v>
      </c>
      <c r="D118" s="41"/>
      <c r="E118" s="41"/>
      <c r="F118" s="41"/>
      <c r="G118" s="41"/>
      <c r="H118" s="41"/>
      <c r="I118" s="41"/>
      <c r="J118" s="199">
        <f>BK118</f>
        <v>0</v>
      </c>
      <c r="K118" s="41"/>
      <c r="L118" s="45"/>
      <c r="M118" s="104"/>
      <c r="N118" s="200"/>
      <c r="O118" s="105"/>
      <c r="P118" s="201">
        <f>P119</f>
        <v>0</v>
      </c>
      <c r="Q118" s="105"/>
      <c r="R118" s="201">
        <f>R119</f>
        <v>0</v>
      </c>
      <c r="S118" s="105"/>
      <c r="T118" s="202">
        <f>T119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75</v>
      </c>
      <c r="AU118" s="18" t="s">
        <v>112</v>
      </c>
      <c r="BK118" s="203">
        <f>BK119</f>
        <v>0</v>
      </c>
    </row>
    <row r="119" s="12" customFormat="1" ht="25.92" customHeight="1">
      <c r="A119" s="12"/>
      <c r="B119" s="204"/>
      <c r="C119" s="205"/>
      <c r="D119" s="206" t="s">
        <v>75</v>
      </c>
      <c r="E119" s="207" t="s">
        <v>139</v>
      </c>
      <c r="F119" s="207" t="s">
        <v>140</v>
      </c>
      <c r="G119" s="205"/>
      <c r="H119" s="205"/>
      <c r="I119" s="208"/>
      <c r="J119" s="209">
        <f>BK119</f>
        <v>0</v>
      </c>
      <c r="K119" s="205"/>
      <c r="L119" s="210"/>
      <c r="M119" s="211"/>
      <c r="N119" s="212"/>
      <c r="O119" s="212"/>
      <c r="P119" s="213">
        <f>P120</f>
        <v>0</v>
      </c>
      <c r="Q119" s="212"/>
      <c r="R119" s="213">
        <f>R120</f>
        <v>0</v>
      </c>
      <c r="S119" s="212"/>
      <c r="T119" s="214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5" t="s">
        <v>84</v>
      </c>
      <c r="AT119" s="216" t="s">
        <v>75</v>
      </c>
      <c r="AU119" s="216" t="s">
        <v>76</v>
      </c>
      <c r="AY119" s="215" t="s">
        <v>141</v>
      </c>
      <c r="BK119" s="217">
        <f>BK120</f>
        <v>0</v>
      </c>
    </row>
    <row r="120" s="12" customFormat="1" ht="22.8" customHeight="1">
      <c r="A120" s="12"/>
      <c r="B120" s="204"/>
      <c r="C120" s="205"/>
      <c r="D120" s="206" t="s">
        <v>75</v>
      </c>
      <c r="E120" s="218" t="s">
        <v>100</v>
      </c>
      <c r="F120" s="218" t="s">
        <v>242</v>
      </c>
      <c r="G120" s="205"/>
      <c r="H120" s="205"/>
      <c r="I120" s="208"/>
      <c r="J120" s="219">
        <f>BK120</f>
        <v>0</v>
      </c>
      <c r="K120" s="205"/>
      <c r="L120" s="210"/>
      <c r="M120" s="211"/>
      <c r="N120" s="212"/>
      <c r="O120" s="212"/>
      <c r="P120" s="213">
        <f>P121</f>
        <v>0</v>
      </c>
      <c r="Q120" s="212"/>
      <c r="R120" s="213">
        <f>R121</f>
        <v>0</v>
      </c>
      <c r="S120" s="212"/>
      <c r="T120" s="214">
        <f>T121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5" t="s">
        <v>84</v>
      </c>
      <c r="AT120" s="216" t="s">
        <v>75</v>
      </c>
      <c r="AU120" s="216" t="s">
        <v>84</v>
      </c>
      <c r="AY120" s="215" t="s">
        <v>141</v>
      </c>
      <c r="BK120" s="217">
        <f>BK121</f>
        <v>0</v>
      </c>
    </row>
    <row r="121" s="2" customFormat="1" ht="33" customHeight="1">
      <c r="A121" s="39"/>
      <c r="B121" s="40"/>
      <c r="C121" s="220" t="s">
        <v>84</v>
      </c>
      <c r="D121" s="220" t="s">
        <v>143</v>
      </c>
      <c r="E121" s="221" t="s">
        <v>846</v>
      </c>
      <c r="F121" s="222" t="s">
        <v>847</v>
      </c>
      <c r="G121" s="223" t="s">
        <v>239</v>
      </c>
      <c r="H121" s="224">
        <v>1</v>
      </c>
      <c r="I121" s="225"/>
      <c r="J121" s="226">
        <f>ROUND(I121*H121,2)</f>
        <v>0</v>
      </c>
      <c r="K121" s="222" t="s">
        <v>1</v>
      </c>
      <c r="L121" s="45"/>
      <c r="M121" s="276" t="s">
        <v>1</v>
      </c>
      <c r="N121" s="277" t="s">
        <v>41</v>
      </c>
      <c r="O121" s="278"/>
      <c r="P121" s="279">
        <f>O121*H121</f>
        <v>0</v>
      </c>
      <c r="Q121" s="279">
        <v>0</v>
      </c>
      <c r="R121" s="279">
        <f>Q121*H121</f>
        <v>0</v>
      </c>
      <c r="S121" s="279">
        <v>0</v>
      </c>
      <c r="T121" s="280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31" t="s">
        <v>100</v>
      </c>
      <c r="AT121" s="231" t="s">
        <v>143</v>
      </c>
      <c r="AU121" s="231" t="s">
        <v>86</v>
      </c>
      <c r="AY121" s="18" t="s">
        <v>141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8" t="s">
        <v>84</v>
      </c>
      <c r="BK121" s="232">
        <f>ROUND(I121*H121,2)</f>
        <v>0</v>
      </c>
      <c r="BL121" s="18" t="s">
        <v>100</v>
      </c>
      <c r="BM121" s="231" t="s">
        <v>848</v>
      </c>
    </row>
    <row r="122" s="2" customFormat="1" ht="6.96" customHeight="1">
      <c r="A122" s="39"/>
      <c r="B122" s="67"/>
      <c r="C122" s="68"/>
      <c r="D122" s="68"/>
      <c r="E122" s="68"/>
      <c r="F122" s="68"/>
      <c r="G122" s="68"/>
      <c r="H122" s="68"/>
      <c r="I122" s="68"/>
      <c r="J122" s="68"/>
      <c r="K122" s="68"/>
      <c r="L122" s="45"/>
      <c r="M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</sheetData>
  <sheetProtection sheet="1" autoFilter="0" formatColumns="0" formatRows="0" objects="1" scenarios="1" spinCount="100000" saltValue="EJmr1TYkscCINz9YgTadVDCFMTJtDiHX5nc8XouNGWrbQXEGcIB6IC8fGFSSyLQuH3rhpuhONtPcNqWQiF9DGA==" hashValue="S5HoD4mzehHjQ+7zXJ/k4PjEycqyUbPA3KPZqvG1VSz+Tlae41RJ4y9a+ADbiN+8DCuihbJypLPMIRLRXt6StQ==" algorithmName="SHA-512" password="CC3D"/>
  <autoFilter ref="C117:K121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8"/>
      <c r="C3" s="139"/>
      <c r="D3" s="139"/>
      <c r="E3" s="139"/>
      <c r="F3" s="139"/>
      <c r="G3" s="139"/>
      <c r="H3" s="21"/>
    </row>
    <row r="4" s="1" customFormat="1" ht="24.96" customHeight="1">
      <c r="B4" s="21"/>
      <c r="C4" s="140" t="s">
        <v>849</v>
      </c>
      <c r="H4" s="21"/>
    </row>
    <row r="5" s="1" customFormat="1" ht="12" customHeight="1">
      <c r="B5" s="21"/>
      <c r="C5" s="292" t="s">
        <v>13</v>
      </c>
      <c r="D5" s="149" t="s">
        <v>14</v>
      </c>
      <c r="E5" s="1"/>
      <c r="F5" s="1"/>
      <c r="H5" s="21"/>
    </row>
    <row r="6" s="1" customFormat="1" ht="36.96" customHeight="1">
      <c r="B6" s="21"/>
      <c r="C6" s="293" t="s">
        <v>16</v>
      </c>
      <c r="D6" s="294" t="s">
        <v>17</v>
      </c>
      <c r="E6" s="1"/>
      <c r="F6" s="1"/>
      <c r="H6" s="21"/>
    </row>
    <row r="7" s="1" customFormat="1" ht="16.5" customHeight="1">
      <c r="B7" s="21"/>
      <c r="C7" s="142" t="s">
        <v>22</v>
      </c>
      <c r="D7" s="146" t="str">
        <f>'Rekapitulace stavby'!AN8</f>
        <v>7. 4. 2025</v>
      </c>
      <c r="H7" s="21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193"/>
      <c r="B9" s="295"/>
      <c r="C9" s="296" t="s">
        <v>57</v>
      </c>
      <c r="D9" s="297" t="s">
        <v>58</v>
      </c>
      <c r="E9" s="297" t="s">
        <v>128</v>
      </c>
      <c r="F9" s="298" t="s">
        <v>850</v>
      </c>
      <c r="G9" s="193"/>
      <c r="H9" s="295"/>
    </row>
    <row r="10" s="2" customFormat="1" ht="26.4" customHeight="1">
      <c r="A10" s="39"/>
      <c r="B10" s="45"/>
      <c r="C10" s="299" t="s">
        <v>81</v>
      </c>
      <c r="D10" s="299" t="s">
        <v>82</v>
      </c>
      <c r="E10" s="39"/>
      <c r="F10" s="39"/>
      <c r="G10" s="39"/>
      <c r="H10" s="45"/>
    </row>
    <row r="11" s="2" customFormat="1" ht="16.8" customHeight="1">
      <c r="A11" s="39"/>
      <c r="B11" s="45"/>
      <c r="C11" s="300" t="s">
        <v>99</v>
      </c>
      <c r="D11" s="301" t="s">
        <v>1</v>
      </c>
      <c r="E11" s="302" t="s">
        <v>1</v>
      </c>
      <c r="F11" s="303">
        <v>4</v>
      </c>
      <c r="G11" s="39"/>
      <c r="H11" s="45"/>
    </row>
    <row r="12" s="2" customFormat="1" ht="16.8" customHeight="1">
      <c r="A12" s="39"/>
      <c r="B12" s="45"/>
      <c r="C12" s="304" t="s">
        <v>851</v>
      </c>
      <c r="D12" s="39"/>
      <c r="E12" s="39"/>
      <c r="F12" s="39"/>
      <c r="G12" s="39"/>
      <c r="H12" s="45"/>
    </row>
    <row r="13" s="2" customFormat="1" ht="16.8" customHeight="1">
      <c r="A13" s="39"/>
      <c r="B13" s="45"/>
      <c r="C13" s="305" t="s">
        <v>185</v>
      </c>
      <c r="D13" s="305" t="s">
        <v>186</v>
      </c>
      <c r="E13" s="18" t="s">
        <v>157</v>
      </c>
      <c r="F13" s="306">
        <v>48</v>
      </c>
      <c r="G13" s="39"/>
      <c r="H13" s="45"/>
    </row>
    <row r="14" s="2" customFormat="1" ht="16.8" customHeight="1">
      <c r="A14" s="39"/>
      <c r="B14" s="45"/>
      <c r="C14" s="300" t="s">
        <v>97</v>
      </c>
      <c r="D14" s="301" t="s">
        <v>1</v>
      </c>
      <c r="E14" s="302" t="s">
        <v>1</v>
      </c>
      <c r="F14" s="303">
        <v>25.760000000000002</v>
      </c>
      <c r="G14" s="39"/>
      <c r="H14" s="45"/>
    </row>
    <row r="15" s="2" customFormat="1" ht="16.8" customHeight="1">
      <c r="A15" s="39"/>
      <c r="B15" s="45"/>
      <c r="C15" s="305" t="s">
        <v>1</v>
      </c>
      <c r="D15" s="305" t="s">
        <v>177</v>
      </c>
      <c r="E15" s="18" t="s">
        <v>1</v>
      </c>
      <c r="F15" s="306">
        <v>0</v>
      </c>
      <c r="G15" s="39"/>
      <c r="H15" s="45"/>
    </row>
    <row r="16" s="2" customFormat="1" ht="16.8" customHeight="1">
      <c r="A16" s="39"/>
      <c r="B16" s="45"/>
      <c r="C16" s="305" t="s">
        <v>97</v>
      </c>
      <c r="D16" s="305" t="s">
        <v>178</v>
      </c>
      <c r="E16" s="18" t="s">
        <v>1</v>
      </c>
      <c r="F16" s="306">
        <v>25.760000000000002</v>
      </c>
      <c r="G16" s="39"/>
      <c r="H16" s="45"/>
    </row>
    <row r="17" s="2" customFormat="1" ht="16.8" customHeight="1">
      <c r="A17" s="39"/>
      <c r="B17" s="45"/>
      <c r="C17" s="304" t="s">
        <v>851</v>
      </c>
      <c r="D17" s="39"/>
      <c r="E17" s="39"/>
      <c r="F17" s="39"/>
      <c r="G17" s="39"/>
      <c r="H17" s="45"/>
    </row>
    <row r="18" s="2" customFormat="1">
      <c r="A18" s="39"/>
      <c r="B18" s="45"/>
      <c r="C18" s="305" t="s">
        <v>174</v>
      </c>
      <c r="D18" s="305" t="s">
        <v>175</v>
      </c>
      <c r="E18" s="18" t="s">
        <v>157</v>
      </c>
      <c r="F18" s="306">
        <v>25.760000000000002</v>
      </c>
      <c r="G18" s="39"/>
      <c r="H18" s="45"/>
    </row>
    <row r="19" s="2" customFormat="1">
      <c r="A19" s="39"/>
      <c r="B19" s="45"/>
      <c r="C19" s="305" t="s">
        <v>180</v>
      </c>
      <c r="D19" s="305" t="s">
        <v>181</v>
      </c>
      <c r="E19" s="18" t="s">
        <v>157</v>
      </c>
      <c r="F19" s="306">
        <v>386.39999999999998</v>
      </c>
      <c r="G19" s="39"/>
      <c r="H19" s="45"/>
    </row>
    <row r="20" s="2" customFormat="1">
      <c r="A20" s="39"/>
      <c r="B20" s="45"/>
      <c r="C20" s="305" t="s">
        <v>194</v>
      </c>
      <c r="D20" s="305" t="s">
        <v>195</v>
      </c>
      <c r="E20" s="18" t="s">
        <v>196</v>
      </c>
      <c r="F20" s="306">
        <v>191.71000000000001</v>
      </c>
      <c r="G20" s="39"/>
      <c r="H20" s="45"/>
    </row>
    <row r="21" s="2" customFormat="1" ht="16.8" customHeight="1">
      <c r="A21" s="39"/>
      <c r="B21" s="45"/>
      <c r="C21" s="305" t="s">
        <v>201</v>
      </c>
      <c r="D21" s="305" t="s">
        <v>202</v>
      </c>
      <c r="E21" s="18" t="s">
        <v>157</v>
      </c>
      <c r="F21" s="306">
        <v>95.855000000000004</v>
      </c>
      <c r="G21" s="39"/>
      <c r="H21" s="45"/>
    </row>
    <row r="22" s="2" customFormat="1" ht="16.8" customHeight="1">
      <c r="A22" s="39"/>
      <c r="B22" s="45"/>
      <c r="C22" s="300" t="s">
        <v>104</v>
      </c>
      <c r="D22" s="301" t="s">
        <v>1</v>
      </c>
      <c r="E22" s="302" t="s">
        <v>1</v>
      </c>
      <c r="F22" s="303">
        <v>21.059999999999999</v>
      </c>
      <c r="G22" s="39"/>
      <c r="H22" s="45"/>
    </row>
    <row r="23" s="2" customFormat="1" ht="16.8" customHeight="1">
      <c r="A23" s="39"/>
      <c r="B23" s="45"/>
      <c r="C23" s="305" t="s">
        <v>1</v>
      </c>
      <c r="D23" s="305" t="s">
        <v>165</v>
      </c>
      <c r="E23" s="18" t="s">
        <v>1</v>
      </c>
      <c r="F23" s="306">
        <v>0</v>
      </c>
      <c r="G23" s="39"/>
      <c r="H23" s="45"/>
    </row>
    <row r="24" s="2" customFormat="1" ht="16.8" customHeight="1">
      <c r="A24" s="39"/>
      <c r="B24" s="45"/>
      <c r="C24" s="305" t="s">
        <v>104</v>
      </c>
      <c r="D24" s="305" t="s">
        <v>166</v>
      </c>
      <c r="E24" s="18" t="s">
        <v>1</v>
      </c>
      <c r="F24" s="306">
        <v>21.059999999999999</v>
      </c>
      <c r="G24" s="39"/>
      <c r="H24" s="45"/>
    </row>
    <row r="25" s="2" customFormat="1" ht="16.8" customHeight="1">
      <c r="A25" s="39"/>
      <c r="B25" s="45"/>
      <c r="C25" s="304" t="s">
        <v>851</v>
      </c>
      <c r="D25" s="39"/>
      <c r="E25" s="39"/>
      <c r="F25" s="39"/>
      <c r="G25" s="39"/>
      <c r="H25" s="45"/>
    </row>
    <row r="26" s="2" customFormat="1">
      <c r="A26" s="39"/>
      <c r="B26" s="45"/>
      <c r="C26" s="305" t="s">
        <v>162</v>
      </c>
      <c r="D26" s="305" t="s">
        <v>163</v>
      </c>
      <c r="E26" s="18" t="s">
        <v>157</v>
      </c>
      <c r="F26" s="306">
        <v>21.059999999999999</v>
      </c>
      <c r="G26" s="39"/>
      <c r="H26" s="45"/>
    </row>
    <row r="27" s="2" customFormat="1">
      <c r="A27" s="39"/>
      <c r="B27" s="45"/>
      <c r="C27" s="305" t="s">
        <v>174</v>
      </c>
      <c r="D27" s="305" t="s">
        <v>175</v>
      </c>
      <c r="E27" s="18" t="s">
        <v>157</v>
      </c>
      <c r="F27" s="306">
        <v>25.760000000000002</v>
      </c>
      <c r="G27" s="39"/>
      <c r="H27" s="45"/>
    </row>
    <row r="28" s="2" customFormat="1" ht="16.8" customHeight="1">
      <c r="A28" s="39"/>
      <c r="B28" s="45"/>
      <c r="C28" s="300" t="s">
        <v>47</v>
      </c>
      <c r="D28" s="301" t="s">
        <v>1</v>
      </c>
      <c r="E28" s="302" t="s">
        <v>1</v>
      </c>
      <c r="F28" s="303">
        <v>12.5</v>
      </c>
      <c r="G28" s="39"/>
      <c r="H28" s="45"/>
    </row>
    <row r="29" s="2" customFormat="1" ht="16.8" customHeight="1">
      <c r="A29" s="39"/>
      <c r="B29" s="45"/>
      <c r="C29" s="305" t="s">
        <v>47</v>
      </c>
      <c r="D29" s="305" t="s">
        <v>160</v>
      </c>
      <c r="E29" s="18" t="s">
        <v>1</v>
      </c>
      <c r="F29" s="306">
        <v>12.5</v>
      </c>
      <c r="G29" s="39"/>
      <c r="H29" s="45"/>
    </row>
    <row r="30" s="2" customFormat="1" ht="16.8" customHeight="1">
      <c r="A30" s="39"/>
      <c r="B30" s="45"/>
      <c r="C30" s="304" t="s">
        <v>851</v>
      </c>
      <c r="D30" s="39"/>
      <c r="E30" s="39"/>
      <c r="F30" s="39"/>
      <c r="G30" s="39"/>
      <c r="H30" s="45"/>
    </row>
    <row r="31" s="2" customFormat="1">
      <c r="A31" s="39"/>
      <c r="B31" s="45"/>
      <c r="C31" s="305" t="s">
        <v>155</v>
      </c>
      <c r="D31" s="305" t="s">
        <v>156</v>
      </c>
      <c r="E31" s="18" t="s">
        <v>157</v>
      </c>
      <c r="F31" s="306">
        <v>12.5</v>
      </c>
      <c r="G31" s="39"/>
      <c r="H31" s="45"/>
    </row>
    <row r="32" s="2" customFormat="1">
      <c r="A32" s="39"/>
      <c r="B32" s="45"/>
      <c r="C32" s="305" t="s">
        <v>174</v>
      </c>
      <c r="D32" s="305" t="s">
        <v>175</v>
      </c>
      <c r="E32" s="18" t="s">
        <v>157</v>
      </c>
      <c r="F32" s="306">
        <v>25.760000000000002</v>
      </c>
      <c r="G32" s="39"/>
      <c r="H32" s="45"/>
    </row>
    <row r="33" s="2" customFormat="1" ht="16.8" customHeight="1">
      <c r="A33" s="39"/>
      <c r="B33" s="45"/>
      <c r="C33" s="300" t="s">
        <v>852</v>
      </c>
      <c r="D33" s="301" t="s">
        <v>1</v>
      </c>
      <c r="E33" s="302" t="s">
        <v>1</v>
      </c>
      <c r="F33" s="303">
        <v>101.69</v>
      </c>
      <c r="G33" s="39"/>
      <c r="H33" s="45"/>
    </row>
    <row r="34" s="2" customFormat="1" ht="16.8" customHeight="1">
      <c r="A34" s="39"/>
      <c r="B34" s="45"/>
      <c r="C34" s="300" t="s">
        <v>102</v>
      </c>
      <c r="D34" s="301" t="s">
        <v>1</v>
      </c>
      <c r="E34" s="302" t="s">
        <v>1</v>
      </c>
      <c r="F34" s="303">
        <v>70.094999999999999</v>
      </c>
      <c r="G34" s="39"/>
      <c r="H34" s="45"/>
    </row>
    <row r="35" s="2" customFormat="1" ht="16.8" customHeight="1">
      <c r="A35" s="39"/>
      <c r="B35" s="45"/>
      <c r="C35" s="304" t="s">
        <v>851</v>
      </c>
      <c r="D35" s="39"/>
      <c r="E35" s="39"/>
      <c r="F35" s="39"/>
      <c r="G35" s="39"/>
      <c r="H35" s="45"/>
    </row>
    <row r="36" s="2" customFormat="1">
      <c r="A36" s="39"/>
      <c r="B36" s="45"/>
      <c r="C36" s="305" t="s">
        <v>194</v>
      </c>
      <c r="D36" s="305" t="s">
        <v>195</v>
      </c>
      <c r="E36" s="18" t="s">
        <v>196</v>
      </c>
      <c r="F36" s="306">
        <v>191.71000000000001</v>
      </c>
      <c r="G36" s="39"/>
      <c r="H36" s="45"/>
    </row>
    <row r="37" s="2" customFormat="1" ht="16.8" customHeight="1">
      <c r="A37" s="39"/>
      <c r="B37" s="45"/>
      <c r="C37" s="305" t="s">
        <v>201</v>
      </c>
      <c r="D37" s="305" t="s">
        <v>202</v>
      </c>
      <c r="E37" s="18" t="s">
        <v>157</v>
      </c>
      <c r="F37" s="306">
        <v>95.855000000000004</v>
      </c>
      <c r="G37" s="39"/>
      <c r="H37" s="45"/>
    </row>
    <row r="38" s="2" customFormat="1" ht="16.8" customHeight="1">
      <c r="A38" s="39"/>
      <c r="B38" s="45"/>
      <c r="C38" s="300" t="s">
        <v>94</v>
      </c>
      <c r="D38" s="301" t="s">
        <v>1</v>
      </c>
      <c r="E38" s="302" t="s">
        <v>1</v>
      </c>
      <c r="F38" s="303">
        <v>7.7999999999999998</v>
      </c>
      <c r="G38" s="39"/>
      <c r="H38" s="45"/>
    </row>
    <row r="39" s="2" customFormat="1" ht="16.8" customHeight="1">
      <c r="A39" s="39"/>
      <c r="B39" s="45"/>
      <c r="C39" s="305" t="s">
        <v>1</v>
      </c>
      <c r="D39" s="305" t="s">
        <v>208</v>
      </c>
      <c r="E39" s="18" t="s">
        <v>1</v>
      </c>
      <c r="F39" s="306">
        <v>0</v>
      </c>
      <c r="G39" s="39"/>
      <c r="H39" s="45"/>
    </row>
    <row r="40" s="2" customFormat="1" ht="16.8" customHeight="1">
      <c r="A40" s="39"/>
      <c r="B40" s="45"/>
      <c r="C40" s="305" t="s">
        <v>94</v>
      </c>
      <c r="D40" s="305" t="s">
        <v>209</v>
      </c>
      <c r="E40" s="18" t="s">
        <v>1</v>
      </c>
      <c r="F40" s="306">
        <v>7.7999999999999998</v>
      </c>
      <c r="G40" s="39"/>
      <c r="H40" s="45"/>
    </row>
    <row r="41" s="2" customFormat="1" ht="16.8" customHeight="1">
      <c r="A41" s="39"/>
      <c r="B41" s="45"/>
      <c r="C41" s="304" t="s">
        <v>851</v>
      </c>
      <c r="D41" s="39"/>
      <c r="E41" s="39"/>
      <c r="F41" s="39"/>
      <c r="G41" s="39"/>
      <c r="H41" s="45"/>
    </row>
    <row r="42" s="2" customFormat="1" ht="16.8" customHeight="1">
      <c r="A42" s="39"/>
      <c r="B42" s="45"/>
      <c r="C42" s="305" t="s">
        <v>205</v>
      </c>
      <c r="D42" s="305" t="s">
        <v>206</v>
      </c>
      <c r="E42" s="18" t="s">
        <v>157</v>
      </c>
      <c r="F42" s="306">
        <v>7.7999999999999998</v>
      </c>
      <c r="G42" s="39"/>
      <c r="H42" s="45"/>
    </row>
    <row r="43" s="2" customFormat="1">
      <c r="A43" s="39"/>
      <c r="B43" s="45"/>
      <c r="C43" s="305" t="s">
        <v>168</v>
      </c>
      <c r="D43" s="305" t="s">
        <v>169</v>
      </c>
      <c r="E43" s="18" t="s">
        <v>157</v>
      </c>
      <c r="F43" s="306">
        <v>15.6</v>
      </c>
      <c r="G43" s="39"/>
      <c r="H43" s="45"/>
    </row>
    <row r="44" s="2" customFormat="1">
      <c r="A44" s="39"/>
      <c r="B44" s="45"/>
      <c r="C44" s="305" t="s">
        <v>174</v>
      </c>
      <c r="D44" s="305" t="s">
        <v>175</v>
      </c>
      <c r="E44" s="18" t="s">
        <v>157</v>
      </c>
      <c r="F44" s="306">
        <v>25.760000000000002</v>
      </c>
      <c r="G44" s="39"/>
      <c r="H44" s="45"/>
    </row>
    <row r="45" s="2" customFormat="1" ht="16.8" customHeight="1">
      <c r="A45" s="39"/>
      <c r="B45" s="45"/>
      <c r="C45" s="300" t="s">
        <v>853</v>
      </c>
      <c r="D45" s="301" t="s">
        <v>1</v>
      </c>
      <c r="E45" s="302" t="s">
        <v>1</v>
      </c>
      <c r="F45" s="303">
        <v>27.106000000000002</v>
      </c>
      <c r="G45" s="39"/>
      <c r="H45" s="45"/>
    </row>
    <row r="46" s="2" customFormat="1" ht="26.4" customHeight="1">
      <c r="A46" s="39"/>
      <c r="B46" s="45"/>
      <c r="C46" s="299" t="s">
        <v>87</v>
      </c>
      <c r="D46" s="299" t="s">
        <v>88</v>
      </c>
      <c r="E46" s="39"/>
      <c r="F46" s="39"/>
      <c r="G46" s="39"/>
      <c r="H46" s="45"/>
    </row>
    <row r="47" s="2" customFormat="1" ht="16.8" customHeight="1">
      <c r="A47" s="39"/>
      <c r="B47" s="45"/>
      <c r="C47" s="300" t="s">
        <v>99</v>
      </c>
      <c r="D47" s="301" t="s">
        <v>1</v>
      </c>
      <c r="E47" s="302" t="s">
        <v>1</v>
      </c>
      <c r="F47" s="303">
        <v>4</v>
      </c>
      <c r="G47" s="39"/>
      <c r="H47" s="45"/>
    </row>
    <row r="48" s="2" customFormat="1" ht="16.8" customHeight="1">
      <c r="A48" s="39"/>
      <c r="B48" s="45"/>
      <c r="C48" s="305" t="s">
        <v>99</v>
      </c>
      <c r="D48" s="305" t="s">
        <v>100</v>
      </c>
      <c r="E48" s="18" t="s">
        <v>1</v>
      </c>
      <c r="F48" s="306">
        <v>4</v>
      </c>
      <c r="G48" s="39"/>
      <c r="H48" s="45"/>
    </row>
    <row r="49" s="2" customFormat="1" ht="16.8" customHeight="1">
      <c r="A49" s="39"/>
      <c r="B49" s="45"/>
      <c r="C49" s="304" t="s">
        <v>851</v>
      </c>
      <c r="D49" s="39"/>
      <c r="E49" s="39"/>
      <c r="F49" s="39"/>
      <c r="G49" s="39"/>
      <c r="H49" s="45"/>
    </row>
    <row r="50" s="2" customFormat="1" ht="16.8" customHeight="1">
      <c r="A50" s="39"/>
      <c r="B50" s="45"/>
      <c r="C50" s="305" t="s">
        <v>438</v>
      </c>
      <c r="D50" s="305" t="s">
        <v>439</v>
      </c>
      <c r="E50" s="18" t="s">
        <v>157</v>
      </c>
      <c r="F50" s="306">
        <v>4</v>
      </c>
      <c r="G50" s="39"/>
      <c r="H50" s="45"/>
    </row>
    <row r="51" s="2" customFormat="1" ht="16.8" customHeight="1">
      <c r="A51" s="39"/>
      <c r="B51" s="45"/>
      <c r="C51" s="305" t="s">
        <v>185</v>
      </c>
      <c r="D51" s="305" t="s">
        <v>186</v>
      </c>
      <c r="E51" s="18" t="s">
        <v>157</v>
      </c>
      <c r="F51" s="306">
        <v>48</v>
      </c>
      <c r="G51" s="39"/>
      <c r="H51" s="45"/>
    </row>
    <row r="52" s="2" customFormat="1" ht="16.8" customHeight="1">
      <c r="A52" s="39"/>
      <c r="B52" s="45"/>
      <c r="C52" s="300" t="s">
        <v>351</v>
      </c>
      <c r="D52" s="301" t="s">
        <v>1</v>
      </c>
      <c r="E52" s="302" t="s">
        <v>1</v>
      </c>
      <c r="F52" s="303">
        <v>84.424000000000007</v>
      </c>
      <c r="G52" s="39"/>
      <c r="H52" s="45"/>
    </row>
    <row r="53" s="2" customFormat="1" ht="16.8" customHeight="1">
      <c r="A53" s="39"/>
      <c r="B53" s="45"/>
      <c r="C53" s="305" t="s">
        <v>1</v>
      </c>
      <c r="D53" s="305" t="s">
        <v>545</v>
      </c>
      <c r="E53" s="18" t="s">
        <v>1</v>
      </c>
      <c r="F53" s="306">
        <v>25.5</v>
      </c>
      <c r="G53" s="39"/>
      <c r="H53" s="45"/>
    </row>
    <row r="54" s="2" customFormat="1" ht="16.8" customHeight="1">
      <c r="A54" s="39"/>
      <c r="B54" s="45"/>
      <c r="C54" s="305" t="s">
        <v>1</v>
      </c>
      <c r="D54" s="305" t="s">
        <v>546</v>
      </c>
      <c r="E54" s="18" t="s">
        <v>1</v>
      </c>
      <c r="F54" s="306">
        <v>25.564</v>
      </c>
      <c r="G54" s="39"/>
      <c r="H54" s="45"/>
    </row>
    <row r="55" s="2" customFormat="1" ht="16.8" customHeight="1">
      <c r="A55" s="39"/>
      <c r="B55" s="45"/>
      <c r="C55" s="305" t="s">
        <v>1</v>
      </c>
      <c r="D55" s="305" t="s">
        <v>555</v>
      </c>
      <c r="E55" s="18" t="s">
        <v>1</v>
      </c>
      <c r="F55" s="306">
        <v>7.8399999999999999</v>
      </c>
      <c r="G55" s="39"/>
      <c r="H55" s="45"/>
    </row>
    <row r="56" s="2" customFormat="1" ht="16.8" customHeight="1">
      <c r="A56" s="39"/>
      <c r="B56" s="45"/>
      <c r="C56" s="305" t="s">
        <v>1</v>
      </c>
      <c r="D56" s="305" t="s">
        <v>556</v>
      </c>
      <c r="E56" s="18" t="s">
        <v>1</v>
      </c>
      <c r="F56" s="306">
        <v>10.359999999999999</v>
      </c>
      <c r="G56" s="39"/>
      <c r="H56" s="45"/>
    </row>
    <row r="57" s="2" customFormat="1" ht="16.8" customHeight="1">
      <c r="A57" s="39"/>
      <c r="B57" s="45"/>
      <c r="C57" s="305" t="s">
        <v>1</v>
      </c>
      <c r="D57" s="305" t="s">
        <v>557</v>
      </c>
      <c r="E57" s="18" t="s">
        <v>1</v>
      </c>
      <c r="F57" s="306">
        <v>7.3200000000000003</v>
      </c>
      <c r="G57" s="39"/>
      <c r="H57" s="45"/>
    </row>
    <row r="58" s="2" customFormat="1" ht="16.8" customHeight="1">
      <c r="A58" s="39"/>
      <c r="B58" s="45"/>
      <c r="C58" s="305" t="s">
        <v>1</v>
      </c>
      <c r="D58" s="305" t="s">
        <v>558</v>
      </c>
      <c r="E58" s="18" t="s">
        <v>1</v>
      </c>
      <c r="F58" s="306">
        <v>7.8399999999999999</v>
      </c>
      <c r="G58" s="39"/>
      <c r="H58" s="45"/>
    </row>
    <row r="59" s="2" customFormat="1" ht="16.8" customHeight="1">
      <c r="A59" s="39"/>
      <c r="B59" s="45"/>
      <c r="C59" s="305" t="s">
        <v>351</v>
      </c>
      <c r="D59" s="305" t="s">
        <v>192</v>
      </c>
      <c r="E59" s="18" t="s">
        <v>1</v>
      </c>
      <c r="F59" s="306">
        <v>84.424000000000007</v>
      </c>
      <c r="G59" s="39"/>
      <c r="H59" s="45"/>
    </row>
    <row r="60" s="2" customFormat="1" ht="16.8" customHeight="1">
      <c r="A60" s="39"/>
      <c r="B60" s="45"/>
      <c r="C60" s="304" t="s">
        <v>851</v>
      </c>
      <c r="D60" s="39"/>
      <c r="E60" s="39"/>
      <c r="F60" s="39"/>
      <c r="G60" s="39"/>
      <c r="H60" s="45"/>
    </row>
    <row r="61" s="2" customFormat="1" ht="16.8" customHeight="1">
      <c r="A61" s="39"/>
      <c r="B61" s="45"/>
      <c r="C61" s="305" t="s">
        <v>767</v>
      </c>
      <c r="D61" s="305" t="s">
        <v>768</v>
      </c>
      <c r="E61" s="18" t="s">
        <v>146</v>
      </c>
      <c r="F61" s="306">
        <v>84.424000000000007</v>
      </c>
      <c r="G61" s="39"/>
      <c r="H61" s="45"/>
    </row>
    <row r="62" s="2" customFormat="1" ht="16.8" customHeight="1">
      <c r="A62" s="39"/>
      <c r="B62" s="45"/>
      <c r="C62" s="305" t="s">
        <v>776</v>
      </c>
      <c r="D62" s="305" t="s">
        <v>777</v>
      </c>
      <c r="E62" s="18" t="s">
        <v>146</v>
      </c>
      <c r="F62" s="306">
        <v>168.84800000000001</v>
      </c>
      <c r="G62" s="39"/>
      <c r="H62" s="45"/>
    </row>
    <row r="63" s="2" customFormat="1" ht="16.8" customHeight="1">
      <c r="A63" s="39"/>
      <c r="B63" s="45"/>
      <c r="C63" s="305" t="s">
        <v>786</v>
      </c>
      <c r="D63" s="305" t="s">
        <v>787</v>
      </c>
      <c r="E63" s="18" t="s">
        <v>146</v>
      </c>
      <c r="F63" s="306">
        <v>84.424000000000007</v>
      </c>
      <c r="G63" s="39"/>
      <c r="H63" s="45"/>
    </row>
    <row r="64" s="2" customFormat="1" ht="16.8" customHeight="1">
      <c r="A64" s="39"/>
      <c r="B64" s="45"/>
      <c r="C64" s="300" t="s">
        <v>97</v>
      </c>
      <c r="D64" s="301" t="s">
        <v>1</v>
      </c>
      <c r="E64" s="302" t="s">
        <v>1</v>
      </c>
      <c r="F64" s="303">
        <v>74.584000000000003</v>
      </c>
      <c r="G64" s="39"/>
      <c r="H64" s="45"/>
    </row>
    <row r="65" s="2" customFormat="1" ht="16.8" customHeight="1">
      <c r="A65" s="39"/>
      <c r="B65" s="45"/>
      <c r="C65" s="305" t="s">
        <v>1</v>
      </c>
      <c r="D65" s="305" t="s">
        <v>177</v>
      </c>
      <c r="E65" s="18" t="s">
        <v>1</v>
      </c>
      <c r="F65" s="306">
        <v>0</v>
      </c>
      <c r="G65" s="39"/>
      <c r="H65" s="45"/>
    </row>
    <row r="66" s="2" customFormat="1" ht="16.8" customHeight="1">
      <c r="A66" s="39"/>
      <c r="B66" s="45"/>
      <c r="C66" s="305" t="s">
        <v>97</v>
      </c>
      <c r="D66" s="305" t="s">
        <v>427</v>
      </c>
      <c r="E66" s="18" t="s">
        <v>1</v>
      </c>
      <c r="F66" s="306">
        <v>74.584000000000003</v>
      </c>
      <c r="G66" s="39"/>
      <c r="H66" s="45"/>
    </row>
    <row r="67" s="2" customFormat="1" ht="16.8" customHeight="1">
      <c r="A67" s="39"/>
      <c r="B67" s="45"/>
      <c r="C67" s="304" t="s">
        <v>851</v>
      </c>
      <c r="D67" s="39"/>
      <c r="E67" s="39"/>
      <c r="F67" s="39"/>
      <c r="G67" s="39"/>
      <c r="H67" s="45"/>
    </row>
    <row r="68" s="2" customFormat="1">
      <c r="A68" s="39"/>
      <c r="B68" s="45"/>
      <c r="C68" s="305" t="s">
        <v>174</v>
      </c>
      <c r="D68" s="305" t="s">
        <v>175</v>
      </c>
      <c r="E68" s="18" t="s">
        <v>157</v>
      </c>
      <c r="F68" s="306">
        <v>74.584000000000003</v>
      </c>
      <c r="G68" s="39"/>
      <c r="H68" s="45"/>
    </row>
    <row r="69" s="2" customFormat="1">
      <c r="A69" s="39"/>
      <c r="B69" s="45"/>
      <c r="C69" s="305" t="s">
        <v>180</v>
      </c>
      <c r="D69" s="305" t="s">
        <v>181</v>
      </c>
      <c r="E69" s="18" t="s">
        <v>157</v>
      </c>
      <c r="F69" s="306">
        <v>1118.76</v>
      </c>
      <c r="G69" s="39"/>
      <c r="H69" s="45"/>
    </row>
    <row r="70" s="2" customFormat="1">
      <c r="A70" s="39"/>
      <c r="B70" s="45"/>
      <c r="C70" s="305" t="s">
        <v>194</v>
      </c>
      <c r="D70" s="305" t="s">
        <v>195</v>
      </c>
      <c r="E70" s="18" t="s">
        <v>196</v>
      </c>
      <c r="F70" s="306">
        <v>289.358</v>
      </c>
      <c r="G70" s="39"/>
      <c r="H70" s="45"/>
    </row>
    <row r="71" s="2" customFormat="1" ht="16.8" customHeight="1">
      <c r="A71" s="39"/>
      <c r="B71" s="45"/>
      <c r="C71" s="305" t="s">
        <v>201</v>
      </c>
      <c r="D71" s="305" t="s">
        <v>202</v>
      </c>
      <c r="E71" s="18" t="s">
        <v>157</v>
      </c>
      <c r="F71" s="306">
        <v>144.679</v>
      </c>
      <c r="G71" s="39"/>
      <c r="H71" s="45"/>
    </row>
    <row r="72" s="2" customFormat="1" ht="16.8" customHeight="1">
      <c r="A72" s="39"/>
      <c r="B72" s="45"/>
      <c r="C72" s="300" t="s">
        <v>354</v>
      </c>
      <c r="D72" s="301" t="s">
        <v>1</v>
      </c>
      <c r="E72" s="302" t="s">
        <v>1</v>
      </c>
      <c r="F72" s="303">
        <v>9.9260000000000002</v>
      </c>
      <c r="G72" s="39"/>
      <c r="H72" s="45"/>
    </row>
    <row r="73" s="2" customFormat="1" ht="16.8" customHeight="1">
      <c r="A73" s="39"/>
      <c r="B73" s="45"/>
      <c r="C73" s="305" t="s">
        <v>354</v>
      </c>
      <c r="D73" s="305" t="s">
        <v>736</v>
      </c>
      <c r="E73" s="18" t="s">
        <v>1</v>
      </c>
      <c r="F73" s="306">
        <v>9.9260000000000002</v>
      </c>
      <c r="G73" s="39"/>
      <c r="H73" s="45"/>
    </row>
    <row r="74" s="2" customFormat="1" ht="16.8" customHeight="1">
      <c r="A74" s="39"/>
      <c r="B74" s="45"/>
      <c r="C74" s="304" t="s">
        <v>851</v>
      </c>
      <c r="D74" s="39"/>
      <c r="E74" s="39"/>
      <c r="F74" s="39"/>
      <c r="G74" s="39"/>
      <c r="H74" s="45"/>
    </row>
    <row r="75" s="2" customFormat="1" ht="16.8" customHeight="1">
      <c r="A75" s="39"/>
      <c r="B75" s="45"/>
      <c r="C75" s="305" t="s">
        <v>301</v>
      </c>
      <c r="D75" s="305" t="s">
        <v>302</v>
      </c>
      <c r="E75" s="18" t="s">
        <v>196</v>
      </c>
      <c r="F75" s="306">
        <v>9.9260000000000002</v>
      </c>
      <c r="G75" s="39"/>
      <c r="H75" s="45"/>
    </row>
    <row r="76" s="2" customFormat="1" ht="16.8" customHeight="1">
      <c r="A76" s="39"/>
      <c r="B76" s="45"/>
      <c r="C76" s="305" t="s">
        <v>305</v>
      </c>
      <c r="D76" s="305" t="s">
        <v>306</v>
      </c>
      <c r="E76" s="18" t="s">
        <v>196</v>
      </c>
      <c r="F76" s="306">
        <v>238.22399999999999</v>
      </c>
      <c r="G76" s="39"/>
      <c r="H76" s="45"/>
    </row>
    <row r="77" s="2" customFormat="1">
      <c r="A77" s="39"/>
      <c r="B77" s="45"/>
      <c r="C77" s="305" t="s">
        <v>310</v>
      </c>
      <c r="D77" s="305" t="s">
        <v>311</v>
      </c>
      <c r="E77" s="18" t="s">
        <v>196</v>
      </c>
      <c r="F77" s="306">
        <v>7.2859999999999996</v>
      </c>
      <c r="G77" s="39"/>
      <c r="H77" s="45"/>
    </row>
    <row r="78" s="2" customFormat="1" ht="16.8" customHeight="1">
      <c r="A78" s="39"/>
      <c r="B78" s="45"/>
      <c r="C78" s="300" t="s">
        <v>47</v>
      </c>
      <c r="D78" s="301" t="s">
        <v>1</v>
      </c>
      <c r="E78" s="302" t="s">
        <v>1</v>
      </c>
      <c r="F78" s="303">
        <v>101.69</v>
      </c>
      <c r="G78" s="39"/>
      <c r="H78" s="45"/>
    </row>
    <row r="79" s="2" customFormat="1" ht="16.8" customHeight="1">
      <c r="A79" s="39"/>
      <c r="B79" s="45"/>
      <c r="C79" s="305" t="s">
        <v>1</v>
      </c>
      <c r="D79" s="305" t="s">
        <v>414</v>
      </c>
      <c r="E79" s="18" t="s">
        <v>1</v>
      </c>
      <c r="F79" s="306">
        <v>27.829999999999998</v>
      </c>
      <c r="G79" s="39"/>
      <c r="H79" s="45"/>
    </row>
    <row r="80" s="2" customFormat="1" ht="16.8" customHeight="1">
      <c r="A80" s="39"/>
      <c r="B80" s="45"/>
      <c r="C80" s="305" t="s">
        <v>1</v>
      </c>
      <c r="D80" s="305" t="s">
        <v>415</v>
      </c>
      <c r="E80" s="18" t="s">
        <v>1</v>
      </c>
      <c r="F80" s="306">
        <v>31.68</v>
      </c>
      <c r="G80" s="39"/>
      <c r="H80" s="45"/>
    </row>
    <row r="81" s="2" customFormat="1" ht="16.8" customHeight="1">
      <c r="A81" s="39"/>
      <c r="B81" s="45"/>
      <c r="C81" s="305" t="s">
        <v>1</v>
      </c>
      <c r="D81" s="305" t="s">
        <v>416</v>
      </c>
      <c r="E81" s="18" t="s">
        <v>1</v>
      </c>
      <c r="F81" s="306">
        <v>21.780000000000001</v>
      </c>
      <c r="G81" s="39"/>
      <c r="H81" s="45"/>
    </row>
    <row r="82" s="2" customFormat="1" ht="16.8" customHeight="1">
      <c r="A82" s="39"/>
      <c r="B82" s="45"/>
      <c r="C82" s="305" t="s">
        <v>1</v>
      </c>
      <c r="D82" s="305" t="s">
        <v>417</v>
      </c>
      <c r="E82" s="18" t="s">
        <v>1</v>
      </c>
      <c r="F82" s="306">
        <v>20.399999999999999</v>
      </c>
      <c r="G82" s="39"/>
      <c r="H82" s="45"/>
    </row>
    <row r="83" s="2" customFormat="1" ht="16.8" customHeight="1">
      <c r="A83" s="39"/>
      <c r="B83" s="45"/>
      <c r="C83" s="305" t="s">
        <v>47</v>
      </c>
      <c r="D83" s="305" t="s">
        <v>192</v>
      </c>
      <c r="E83" s="18" t="s">
        <v>1</v>
      </c>
      <c r="F83" s="306">
        <v>101.69</v>
      </c>
      <c r="G83" s="39"/>
      <c r="H83" s="45"/>
    </row>
    <row r="84" s="2" customFormat="1" ht="16.8" customHeight="1">
      <c r="A84" s="39"/>
      <c r="B84" s="45"/>
      <c r="C84" s="304" t="s">
        <v>851</v>
      </c>
      <c r="D84" s="39"/>
      <c r="E84" s="39"/>
      <c r="F84" s="39"/>
      <c r="G84" s="39"/>
      <c r="H84" s="45"/>
    </row>
    <row r="85" s="2" customFormat="1" ht="16.8" customHeight="1">
      <c r="A85" s="39"/>
      <c r="B85" s="45"/>
      <c r="C85" s="305" t="s">
        <v>411</v>
      </c>
      <c r="D85" s="305" t="s">
        <v>412</v>
      </c>
      <c r="E85" s="18" t="s">
        <v>157</v>
      </c>
      <c r="F85" s="306">
        <v>101.69</v>
      </c>
      <c r="G85" s="39"/>
      <c r="H85" s="45"/>
    </row>
    <row r="86" s="2" customFormat="1">
      <c r="A86" s="39"/>
      <c r="B86" s="45"/>
      <c r="C86" s="305" t="s">
        <v>174</v>
      </c>
      <c r="D86" s="305" t="s">
        <v>175</v>
      </c>
      <c r="E86" s="18" t="s">
        <v>157</v>
      </c>
      <c r="F86" s="306">
        <v>74.584000000000003</v>
      </c>
      <c r="G86" s="39"/>
      <c r="H86" s="45"/>
    </row>
    <row r="87" s="2" customFormat="1" ht="16.8" customHeight="1">
      <c r="A87" s="39"/>
      <c r="B87" s="45"/>
      <c r="C87" s="300" t="s">
        <v>102</v>
      </c>
      <c r="D87" s="301" t="s">
        <v>1</v>
      </c>
      <c r="E87" s="302" t="s">
        <v>1</v>
      </c>
      <c r="F87" s="303">
        <v>70.094999999999999</v>
      </c>
      <c r="G87" s="39"/>
      <c r="H87" s="45"/>
    </row>
    <row r="88" s="2" customFormat="1" ht="16.8" customHeight="1">
      <c r="A88" s="39"/>
      <c r="B88" s="45"/>
      <c r="C88" s="305" t="s">
        <v>1</v>
      </c>
      <c r="D88" s="305" t="s">
        <v>405</v>
      </c>
      <c r="E88" s="18" t="s">
        <v>1</v>
      </c>
      <c r="F88" s="306">
        <v>0</v>
      </c>
      <c r="G88" s="39"/>
      <c r="H88" s="45"/>
    </row>
    <row r="89" s="2" customFormat="1" ht="16.8" customHeight="1">
      <c r="A89" s="39"/>
      <c r="B89" s="45"/>
      <c r="C89" s="305" t="s">
        <v>1</v>
      </c>
      <c r="D89" s="305" t="s">
        <v>406</v>
      </c>
      <c r="E89" s="18" t="s">
        <v>1</v>
      </c>
      <c r="F89" s="306">
        <v>44.625</v>
      </c>
      <c r="G89" s="39"/>
      <c r="H89" s="45"/>
    </row>
    <row r="90" s="2" customFormat="1" ht="16.8" customHeight="1">
      <c r="A90" s="39"/>
      <c r="B90" s="45"/>
      <c r="C90" s="305" t="s">
        <v>1</v>
      </c>
      <c r="D90" s="305" t="s">
        <v>407</v>
      </c>
      <c r="E90" s="18" t="s">
        <v>1</v>
      </c>
      <c r="F90" s="306">
        <v>0</v>
      </c>
      <c r="G90" s="39"/>
      <c r="H90" s="45"/>
    </row>
    <row r="91" s="2" customFormat="1" ht="16.8" customHeight="1">
      <c r="A91" s="39"/>
      <c r="B91" s="45"/>
      <c r="C91" s="305" t="s">
        <v>1</v>
      </c>
      <c r="D91" s="305" t="s">
        <v>408</v>
      </c>
      <c r="E91" s="18" t="s">
        <v>1</v>
      </c>
      <c r="F91" s="306">
        <v>12.6</v>
      </c>
      <c r="G91" s="39"/>
      <c r="H91" s="45"/>
    </row>
    <row r="92" s="2" customFormat="1" ht="16.8" customHeight="1">
      <c r="A92" s="39"/>
      <c r="B92" s="45"/>
      <c r="C92" s="305" t="s">
        <v>1</v>
      </c>
      <c r="D92" s="305" t="s">
        <v>409</v>
      </c>
      <c r="E92" s="18" t="s">
        <v>1</v>
      </c>
      <c r="F92" s="306">
        <v>0</v>
      </c>
      <c r="G92" s="39"/>
      <c r="H92" s="45"/>
    </row>
    <row r="93" s="2" customFormat="1" ht="16.8" customHeight="1">
      <c r="A93" s="39"/>
      <c r="B93" s="45"/>
      <c r="C93" s="305" t="s">
        <v>1</v>
      </c>
      <c r="D93" s="305" t="s">
        <v>410</v>
      </c>
      <c r="E93" s="18" t="s">
        <v>1</v>
      </c>
      <c r="F93" s="306">
        <v>12.869999999999999</v>
      </c>
      <c r="G93" s="39"/>
      <c r="H93" s="45"/>
    </row>
    <row r="94" s="2" customFormat="1" ht="16.8" customHeight="1">
      <c r="A94" s="39"/>
      <c r="B94" s="45"/>
      <c r="C94" s="305" t="s">
        <v>102</v>
      </c>
      <c r="D94" s="305" t="s">
        <v>192</v>
      </c>
      <c r="E94" s="18" t="s">
        <v>1</v>
      </c>
      <c r="F94" s="306">
        <v>70.094999999999999</v>
      </c>
      <c r="G94" s="39"/>
      <c r="H94" s="45"/>
    </row>
    <row r="95" s="2" customFormat="1" ht="16.8" customHeight="1">
      <c r="A95" s="39"/>
      <c r="B95" s="45"/>
      <c r="C95" s="304" t="s">
        <v>851</v>
      </c>
      <c r="D95" s="39"/>
      <c r="E95" s="39"/>
      <c r="F95" s="39"/>
      <c r="G95" s="39"/>
      <c r="H95" s="45"/>
    </row>
    <row r="96" s="2" customFormat="1">
      <c r="A96" s="39"/>
      <c r="B96" s="45"/>
      <c r="C96" s="305" t="s">
        <v>402</v>
      </c>
      <c r="D96" s="305" t="s">
        <v>403</v>
      </c>
      <c r="E96" s="18" t="s">
        <v>157</v>
      </c>
      <c r="F96" s="306">
        <v>70.094999999999999</v>
      </c>
      <c r="G96" s="39"/>
      <c r="H96" s="45"/>
    </row>
    <row r="97" s="2" customFormat="1">
      <c r="A97" s="39"/>
      <c r="B97" s="45"/>
      <c r="C97" s="305" t="s">
        <v>429</v>
      </c>
      <c r="D97" s="305" t="s">
        <v>430</v>
      </c>
      <c r="E97" s="18" t="s">
        <v>157</v>
      </c>
      <c r="F97" s="306">
        <v>70.094999999999999</v>
      </c>
      <c r="G97" s="39"/>
      <c r="H97" s="45"/>
    </row>
    <row r="98" s="2" customFormat="1">
      <c r="A98" s="39"/>
      <c r="B98" s="45"/>
      <c r="C98" s="305" t="s">
        <v>433</v>
      </c>
      <c r="D98" s="305" t="s">
        <v>434</v>
      </c>
      <c r="E98" s="18" t="s">
        <v>157</v>
      </c>
      <c r="F98" s="306">
        <v>1051.425</v>
      </c>
      <c r="G98" s="39"/>
      <c r="H98" s="45"/>
    </row>
    <row r="99" s="2" customFormat="1">
      <c r="A99" s="39"/>
      <c r="B99" s="45"/>
      <c r="C99" s="305" t="s">
        <v>194</v>
      </c>
      <c r="D99" s="305" t="s">
        <v>195</v>
      </c>
      <c r="E99" s="18" t="s">
        <v>196</v>
      </c>
      <c r="F99" s="306">
        <v>289.358</v>
      </c>
      <c r="G99" s="39"/>
      <c r="H99" s="45"/>
    </row>
    <row r="100" s="2" customFormat="1" ht="16.8" customHeight="1">
      <c r="A100" s="39"/>
      <c r="B100" s="45"/>
      <c r="C100" s="305" t="s">
        <v>201</v>
      </c>
      <c r="D100" s="305" t="s">
        <v>202</v>
      </c>
      <c r="E100" s="18" t="s">
        <v>157</v>
      </c>
      <c r="F100" s="306">
        <v>144.679</v>
      </c>
      <c r="G100" s="39"/>
      <c r="H100" s="45"/>
    </row>
    <row r="101" s="2" customFormat="1" ht="16.8" customHeight="1">
      <c r="A101" s="39"/>
      <c r="B101" s="45"/>
      <c r="C101" s="300" t="s">
        <v>94</v>
      </c>
      <c r="D101" s="301" t="s">
        <v>1</v>
      </c>
      <c r="E101" s="302" t="s">
        <v>1</v>
      </c>
      <c r="F101" s="303">
        <v>27.106000000000002</v>
      </c>
      <c r="G101" s="39"/>
      <c r="H101" s="45"/>
    </row>
    <row r="102" s="2" customFormat="1" ht="16.8" customHeight="1">
      <c r="A102" s="39"/>
      <c r="B102" s="45"/>
      <c r="C102" s="305" t="s">
        <v>1</v>
      </c>
      <c r="D102" s="305" t="s">
        <v>452</v>
      </c>
      <c r="E102" s="18" t="s">
        <v>1</v>
      </c>
      <c r="F102" s="306">
        <v>0</v>
      </c>
      <c r="G102" s="39"/>
      <c r="H102" s="45"/>
    </row>
    <row r="103" s="2" customFormat="1" ht="16.8" customHeight="1">
      <c r="A103" s="39"/>
      <c r="B103" s="45"/>
      <c r="C103" s="305" t="s">
        <v>1</v>
      </c>
      <c r="D103" s="305" t="s">
        <v>453</v>
      </c>
      <c r="E103" s="18" t="s">
        <v>1</v>
      </c>
      <c r="F103" s="306">
        <v>8.1579999999999995</v>
      </c>
      <c r="G103" s="39"/>
      <c r="H103" s="45"/>
    </row>
    <row r="104" s="2" customFormat="1" ht="16.8" customHeight="1">
      <c r="A104" s="39"/>
      <c r="B104" s="45"/>
      <c r="C104" s="305" t="s">
        <v>1</v>
      </c>
      <c r="D104" s="305" t="s">
        <v>454</v>
      </c>
      <c r="E104" s="18" t="s">
        <v>1</v>
      </c>
      <c r="F104" s="306">
        <v>0</v>
      </c>
      <c r="G104" s="39"/>
      <c r="H104" s="45"/>
    </row>
    <row r="105" s="2" customFormat="1" ht="16.8" customHeight="1">
      <c r="A105" s="39"/>
      <c r="B105" s="45"/>
      <c r="C105" s="305" t="s">
        <v>1</v>
      </c>
      <c r="D105" s="305" t="s">
        <v>455</v>
      </c>
      <c r="E105" s="18" t="s">
        <v>1</v>
      </c>
      <c r="F105" s="306">
        <v>6.468</v>
      </c>
      <c r="G105" s="39"/>
      <c r="H105" s="45"/>
    </row>
    <row r="106" s="2" customFormat="1" ht="16.8" customHeight="1">
      <c r="A106" s="39"/>
      <c r="B106" s="45"/>
      <c r="C106" s="305" t="s">
        <v>1</v>
      </c>
      <c r="D106" s="305" t="s">
        <v>456</v>
      </c>
      <c r="E106" s="18" t="s">
        <v>1</v>
      </c>
      <c r="F106" s="306">
        <v>0</v>
      </c>
      <c r="G106" s="39"/>
      <c r="H106" s="45"/>
    </row>
    <row r="107" s="2" customFormat="1" ht="16.8" customHeight="1">
      <c r="A107" s="39"/>
      <c r="B107" s="45"/>
      <c r="C107" s="305" t="s">
        <v>1</v>
      </c>
      <c r="D107" s="305" t="s">
        <v>457</v>
      </c>
      <c r="E107" s="18" t="s">
        <v>1</v>
      </c>
      <c r="F107" s="306">
        <v>3.1200000000000001</v>
      </c>
      <c r="G107" s="39"/>
      <c r="H107" s="45"/>
    </row>
    <row r="108" s="2" customFormat="1" ht="16.8" customHeight="1">
      <c r="A108" s="39"/>
      <c r="B108" s="45"/>
      <c r="C108" s="305" t="s">
        <v>1</v>
      </c>
      <c r="D108" s="305" t="s">
        <v>458</v>
      </c>
      <c r="E108" s="18" t="s">
        <v>1</v>
      </c>
      <c r="F108" s="306">
        <v>9.3599999999999994</v>
      </c>
      <c r="G108" s="39"/>
      <c r="H108" s="45"/>
    </row>
    <row r="109" s="2" customFormat="1" ht="16.8" customHeight="1">
      <c r="A109" s="39"/>
      <c r="B109" s="45"/>
      <c r="C109" s="305" t="s">
        <v>94</v>
      </c>
      <c r="D109" s="305" t="s">
        <v>192</v>
      </c>
      <c r="E109" s="18" t="s">
        <v>1</v>
      </c>
      <c r="F109" s="306">
        <v>27.106000000000002</v>
      </c>
      <c r="G109" s="39"/>
      <c r="H109" s="45"/>
    </row>
    <row r="110" s="2" customFormat="1" ht="16.8" customHeight="1">
      <c r="A110" s="39"/>
      <c r="B110" s="45"/>
      <c r="C110" s="304" t="s">
        <v>851</v>
      </c>
      <c r="D110" s="39"/>
      <c r="E110" s="39"/>
      <c r="F110" s="39"/>
      <c r="G110" s="39"/>
      <c r="H110" s="45"/>
    </row>
    <row r="111" s="2" customFormat="1" ht="16.8" customHeight="1">
      <c r="A111" s="39"/>
      <c r="B111" s="45"/>
      <c r="C111" s="305" t="s">
        <v>205</v>
      </c>
      <c r="D111" s="305" t="s">
        <v>206</v>
      </c>
      <c r="E111" s="18" t="s">
        <v>157</v>
      </c>
      <c r="F111" s="306">
        <v>27.106000000000002</v>
      </c>
      <c r="G111" s="39"/>
      <c r="H111" s="45"/>
    </row>
    <row r="112" s="2" customFormat="1">
      <c r="A112" s="39"/>
      <c r="B112" s="45"/>
      <c r="C112" s="305" t="s">
        <v>168</v>
      </c>
      <c r="D112" s="305" t="s">
        <v>169</v>
      </c>
      <c r="E112" s="18" t="s">
        <v>157</v>
      </c>
      <c r="F112" s="306">
        <v>54.212000000000003</v>
      </c>
      <c r="G112" s="39"/>
      <c r="H112" s="45"/>
    </row>
    <row r="113" s="2" customFormat="1">
      <c r="A113" s="39"/>
      <c r="B113" s="45"/>
      <c r="C113" s="305" t="s">
        <v>174</v>
      </c>
      <c r="D113" s="305" t="s">
        <v>175</v>
      </c>
      <c r="E113" s="18" t="s">
        <v>157</v>
      </c>
      <c r="F113" s="306">
        <v>74.584000000000003</v>
      </c>
      <c r="G113" s="39"/>
      <c r="H113" s="45"/>
    </row>
    <row r="114" s="2" customFormat="1" ht="7.44" customHeight="1">
      <c r="A114" s="39"/>
      <c r="B114" s="172"/>
      <c r="C114" s="173"/>
      <c r="D114" s="173"/>
      <c r="E114" s="173"/>
      <c r="F114" s="173"/>
      <c r="G114" s="173"/>
      <c r="H114" s="45"/>
    </row>
    <row r="115" s="2" customFormat="1">
      <c r="A115" s="39"/>
      <c r="B115" s="39"/>
      <c r="C115" s="39"/>
      <c r="D115" s="39"/>
      <c r="E115" s="39"/>
      <c r="F115" s="39"/>
      <c r="G115" s="39"/>
      <c r="H115" s="39"/>
    </row>
  </sheetData>
  <sheetProtection sheet="1" formatColumns="0" formatRows="0" objects="1" scenarios="1" spinCount="100000" saltValue="Li3tJCpHVIossQqoMbpT9OGocDIxR40s98o0M7Uee5O54L1u2UqYJ7nZ4RgJbVS/bnxI5dP5NE+ciUUBezT+dg==" hashValue="lKWcVZkyITUhiGzkBE0SxhLKOvB2tEhl6mXHEFq9s3n9eMyaND3ZhyYv4wCUG8fJ40Wan3Q3pgF0iSeR0TS4kQ==" algorithmName="SHA-512" password="CC3D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Irena Fajfrová</dc:creator>
  <cp:lastModifiedBy>Irena Fajfrová</cp:lastModifiedBy>
  <dcterms:created xsi:type="dcterms:W3CDTF">2025-04-16T10:03:53Z</dcterms:created>
  <dcterms:modified xsi:type="dcterms:W3CDTF">2025-04-16T10:03:59Z</dcterms:modified>
</cp:coreProperties>
</file>