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KCE\Aktualni\Okres Vsetin\Mesto_Zubri\Chodník ul. Starozuberská - 2. část DUR+DSP\rozpocet\2023_10_25\"/>
    </mc:Choice>
  </mc:AlternateContent>
  <xr:revisionPtr revIDLastSave="0" documentId="8_{648A2B4E-32F0-44F1-95E1-E4C4ECCD7AE0}" xr6:coauthVersionLast="47" xr6:coauthVersionMax="47" xr10:uidLastSave="{00000000-0000-0000-0000-000000000000}"/>
  <bookViews>
    <workbookView xWindow="57480" yWindow="-120" windowWidth="29040" windowHeight="1764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1 Naklady" sheetId="12" r:id="rId4"/>
    <sheet name="00 2 Naklady" sheetId="13" r:id="rId5"/>
    <sheet name="00 3 Naklady" sheetId="14" r:id="rId6"/>
    <sheet name="SO 101 1 Pol" sheetId="15" r:id="rId7"/>
    <sheet name="SO 101 2 Pol" sheetId="16" r:id="rId8"/>
    <sheet name="SO 101 3 Pol" sheetId="17" r:id="rId9"/>
    <sheet name="SO 101 4 Pol" sheetId="18" r:id="rId10"/>
    <sheet name="SO 102 1 Pol" sheetId="19" r:id="rId11"/>
    <sheet name="SO 102 2 Pol" sheetId="20" r:id="rId12"/>
    <sheet name="SO 102 3 Pol" sheetId="21" r:id="rId13"/>
    <sheet name="SO 102 4 Pol" sheetId="22" r:id="rId14"/>
  </sheets>
  <externalReferences>
    <externalReference r:id="rId15"/>
  </externalReferences>
  <definedNames>
    <definedName name="CelkemDPHVypocet" localSheetId="1">Stavba!$H$55</definedName>
    <definedName name="CenaCelkem">Stavba!$G$29</definedName>
    <definedName name="CenaCelkemBezDPH">Stavba!$G$28</definedName>
    <definedName name="CenaCelkemVypocet" localSheetId="1">Stavba!$I$55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1 Naklady'!$1:$7</definedName>
    <definedName name="_xlnm.Print_Titles" localSheetId="4">'00 2 Naklady'!$1:$7</definedName>
    <definedName name="_xlnm.Print_Titles" localSheetId="5">'00 3 Naklady'!$1:$7</definedName>
    <definedName name="_xlnm.Print_Titles" localSheetId="6">'SO 101 1 Pol'!$1:$7</definedName>
    <definedName name="_xlnm.Print_Titles" localSheetId="7">'SO 101 2 Pol'!$1:$7</definedName>
    <definedName name="_xlnm.Print_Titles" localSheetId="8">'SO 101 3 Pol'!$1:$7</definedName>
    <definedName name="_xlnm.Print_Titles" localSheetId="9">'SO 101 4 Pol'!$1:$7</definedName>
    <definedName name="_xlnm.Print_Titles" localSheetId="10">'SO 102 1 Pol'!$1:$7</definedName>
    <definedName name="_xlnm.Print_Titles" localSheetId="11">'SO 102 2 Pol'!$1:$7</definedName>
    <definedName name="_xlnm.Print_Titles" localSheetId="12">'SO 102 3 Pol'!$1:$7</definedName>
    <definedName name="_xlnm.Print_Titles" localSheetId="13">'SO 102 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1 Naklady'!$A$1:$Y$20</definedName>
    <definedName name="_xlnm.Print_Area" localSheetId="4">'00 2 Naklady'!$A$1:$Y$26</definedName>
    <definedName name="_xlnm.Print_Area" localSheetId="5">'00 3 Naklady'!$A$1:$Y$34</definedName>
    <definedName name="_xlnm.Print_Area" localSheetId="6">'SO 101 1 Pol'!$A$1:$Y$277</definedName>
    <definedName name="_xlnm.Print_Area" localSheetId="7">'SO 101 2 Pol'!$A$1:$Y$204</definedName>
    <definedName name="_xlnm.Print_Area" localSheetId="8">'SO 101 3 Pol'!$A$1:$Y$114</definedName>
    <definedName name="_xlnm.Print_Area" localSheetId="9">'SO 101 4 Pol'!$A$1:$Y$30</definedName>
    <definedName name="_xlnm.Print_Area" localSheetId="10">'SO 102 1 Pol'!$A$1:$Y$160</definedName>
    <definedName name="_xlnm.Print_Area" localSheetId="11">'SO 102 2 Pol'!$A$1:$Y$76</definedName>
    <definedName name="_xlnm.Print_Area" localSheetId="12">'SO 102 3 Pol'!$A$1:$Y$69</definedName>
    <definedName name="_xlnm.Print_Area" localSheetId="13">'SO 102 4 Pol'!$A$1:$Y$16</definedName>
    <definedName name="_xlnm.Print_Area" localSheetId="1">Stavba!$A$1:$J$90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Stavba!$F$55</definedName>
    <definedName name="ZakladDPHZakl">Stavba!$G$25</definedName>
    <definedName name="ZakladDPHZaklVypocet" localSheetId="1">Stavba!$G$55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9" i="1" l="1"/>
  <c r="I88" i="1"/>
  <c r="I19" i="1" s="1"/>
  <c r="I87" i="1"/>
  <c r="I86" i="1"/>
  <c r="I85" i="1"/>
  <c r="I84" i="1"/>
  <c r="I83" i="1"/>
  <c r="I82" i="1"/>
  <c r="I81" i="1"/>
  <c r="I80" i="1"/>
  <c r="I79" i="1"/>
  <c r="I78" i="1"/>
  <c r="I77" i="1"/>
  <c r="G54" i="1"/>
  <c r="F54" i="1"/>
  <c r="G53" i="1"/>
  <c r="F53" i="1"/>
  <c r="G52" i="1"/>
  <c r="H52" i="1" s="1"/>
  <c r="I52" i="1" s="1"/>
  <c r="F52" i="1"/>
  <c r="G51" i="1"/>
  <c r="H51" i="1" s="1"/>
  <c r="I51" i="1" s="1"/>
  <c r="F51" i="1"/>
  <c r="G50" i="1"/>
  <c r="F50" i="1"/>
  <c r="G49" i="1"/>
  <c r="F49" i="1"/>
  <c r="G48" i="1"/>
  <c r="F48" i="1"/>
  <c r="G47" i="1"/>
  <c r="F47" i="1"/>
  <c r="G46" i="1"/>
  <c r="H46" i="1" s="1"/>
  <c r="I46" i="1" s="1"/>
  <c r="F46" i="1"/>
  <c r="G45" i="1"/>
  <c r="H45" i="1" s="1"/>
  <c r="I45" i="1" s="1"/>
  <c r="F45" i="1"/>
  <c r="G43" i="1"/>
  <c r="F43" i="1"/>
  <c r="G42" i="1"/>
  <c r="F42" i="1"/>
  <c r="G41" i="1"/>
  <c r="H41" i="1" s="1"/>
  <c r="I41" i="1" s="1"/>
  <c r="F41" i="1"/>
  <c r="G40" i="1"/>
  <c r="F40" i="1"/>
  <c r="H40" i="1" s="1"/>
  <c r="I40" i="1" s="1"/>
  <c r="G39" i="1"/>
  <c r="H39" i="1" s="1"/>
  <c r="H55" i="1" s="1"/>
  <c r="F39" i="1"/>
  <c r="G15" i="22"/>
  <c r="BA10" i="22"/>
  <c r="G8" i="22"/>
  <c r="O8" i="22"/>
  <c r="Q8" i="22"/>
  <c r="G9" i="22"/>
  <c r="M9" i="22" s="1"/>
  <c r="M8" i="22" s="1"/>
  <c r="I9" i="22"/>
  <c r="I8" i="22" s="1"/>
  <c r="K9" i="22"/>
  <c r="K8" i="22" s="1"/>
  <c r="O9" i="22"/>
  <c r="Q9" i="22"/>
  <c r="V9" i="22"/>
  <c r="V8" i="22" s="1"/>
  <c r="G12" i="22"/>
  <c r="I12" i="22"/>
  <c r="K12" i="22"/>
  <c r="M12" i="22"/>
  <c r="O12" i="22"/>
  <c r="Q12" i="22"/>
  <c r="V12" i="22"/>
  <c r="AE15" i="22"/>
  <c r="G68" i="21"/>
  <c r="BA31" i="21"/>
  <c r="BA13" i="21"/>
  <c r="BA10" i="21"/>
  <c r="G9" i="21"/>
  <c r="M9" i="21" s="1"/>
  <c r="I9" i="21"/>
  <c r="K9" i="21"/>
  <c r="K8" i="21" s="1"/>
  <c r="O9" i="21"/>
  <c r="O8" i="21" s="1"/>
  <c r="Q9" i="21"/>
  <c r="V9" i="21"/>
  <c r="G12" i="21"/>
  <c r="G8" i="21" s="1"/>
  <c r="I12" i="21"/>
  <c r="K12" i="21"/>
  <c r="M12" i="21"/>
  <c r="O12" i="21"/>
  <c r="Q12" i="21"/>
  <c r="Q8" i="21" s="1"/>
  <c r="V12" i="21"/>
  <c r="G15" i="21"/>
  <c r="I15" i="21"/>
  <c r="K15" i="21"/>
  <c r="M15" i="21"/>
  <c r="O15" i="21"/>
  <c r="Q15" i="21"/>
  <c r="V15" i="21"/>
  <c r="G18" i="21"/>
  <c r="M18" i="21" s="1"/>
  <c r="I18" i="21"/>
  <c r="K18" i="21"/>
  <c r="O18" i="21"/>
  <c r="Q18" i="21"/>
  <c r="V18" i="21"/>
  <c r="G21" i="21"/>
  <c r="I21" i="21"/>
  <c r="K21" i="21"/>
  <c r="M21" i="21"/>
  <c r="O21" i="21"/>
  <c r="Q21" i="21"/>
  <c r="V21" i="21"/>
  <c r="V8" i="21" s="1"/>
  <c r="G24" i="21"/>
  <c r="I24" i="21"/>
  <c r="K24" i="21"/>
  <c r="M24" i="21"/>
  <c r="O24" i="21"/>
  <c r="Q24" i="21"/>
  <c r="V24" i="21"/>
  <c r="G27" i="21"/>
  <c r="M27" i="21" s="1"/>
  <c r="I27" i="21"/>
  <c r="K27" i="21"/>
  <c r="O27" i="21"/>
  <c r="Q27" i="21"/>
  <c r="V27" i="21"/>
  <c r="G30" i="21"/>
  <c r="M30" i="21" s="1"/>
  <c r="I30" i="21"/>
  <c r="I8" i="21" s="1"/>
  <c r="K30" i="21"/>
  <c r="O30" i="21"/>
  <c r="Q30" i="21"/>
  <c r="V30" i="21"/>
  <c r="G33" i="21"/>
  <c r="I33" i="21"/>
  <c r="K33" i="21"/>
  <c r="M33" i="21"/>
  <c r="O33" i="21"/>
  <c r="Q33" i="21"/>
  <c r="V33" i="21"/>
  <c r="G35" i="21"/>
  <c r="I35" i="21"/>
  <c r="K35" i="21"/>
  <c r="M35" i="21"/>
  <c r="O35" i="21"/>
  <c r="Q35" i="21"/>
  <c r="V35" i="21"/>
  <c r="I37" i="21"/>
  <c r="O37" i="21"/>
  <c r="G38" i="21"/>
  <c r="M38" i="21" s="1"/>
  <c r="M37" i="21" s="1"/>
  <c r="I38" i="21"/>
  <c r="K38" i="21"/>
  <c r="K37" i="21" s="1"/>
  <c r="O38" i="21"/>
  <c r="Q38" i="21"/>
  <c r="Q37" i="21" s="1"/>
  <c r="V38" i="21"/>
  <c r="G41" i="21"/>
  <c r="G37" i="21" s="1"/>
  <c r="I41" i="21"/>
  <c r="K41" i="21"/>
  <c r="M41" i="21"/>
  <c r="O41" i="21"/>
  <c r="Q41" i="21"/>
  <c r="V41" i="21"/>
  <c r="V37" i="21" s="1"/>
  <c r="G43" i="21"/>
  <c r="I43" i="21"/>
  <c r="K43" i="21"/>
  <c r="M43" i="21"/>
  <c r="O43" i="21"/>
  <c r="Q43" i="21"/>
  <c r="V43" i="21"/>
  <c r="G46" i="21"/>
  <c r="K46" i="21"/>
  <c r="O46" i="21"/>
  <c r="Q46" i="21"/>
  <c r="G47" i="21"/>
  <c r="M47" i="21" s="1"/>
  <c r="M46" i="21" s="1"/>
  <c r="I47" i="21"/>
  <c r="I46" i="21" s="1"/>
  <c r="K47" i="21"/>
  <c r="O47" i="21"/>
  <c r="Q47" i="21"/>
  <c r="V47" i="21"/>
  <c r="V46" i="21" s="1"/>
  <c r="K49" i="21"/>
  <c r="G50" i="21"/>
  <c r="G49" i="21" s="1"/>
  <c r="I50" i="21"/>
  <c r="K50" i="21"/>
  <c r="M50" i="21"/>
  <c r="M49" i="21" s="1"/>
  <c r="O50" i="21"/>
  <c r="Q50" i="21"/>
  <c r="Q49" i="21" s="1"/>
  <c r="V50" i="21"/>
  <c r="G53" i="21"/>
  <c r="I53" i="21"/>
  <c r="I49" i="21" s="1"/>
  <c r="K53" i="21"/>
  <c r="M53" i="21"/>
  <c r="O53" i="21"/>
  <c r="O49" i="21" s="1"/>
  <c r="Q53" i="21"/>
  <c r="V53" i="21"/>
  <c r="V49" i="21" s="1"/>
  <c r="G55" i="21"/>
  <c r="I55" i="21"/>
  <c r="K55" i="21"/>
  <c r="M55" i="21"/>
  <c r="O55" i="21"/>
  <c r="Q55" i="21"/>
  <c r="V55" i="21"/>
  <c r="G57" i="21"/>
  <c r="I57" i="21"/>
  <c r="K57" i="21"/>
  <c r="M57" i="21"/>
  <c r="O57" i="21"/>
  <c r="Q57" i="21"/>
  <c r="V57" i="21"/>
  <c r="G59" i="21"/>
  <c r="I59" i="21"/>
  <c r="K59" i="21"/>
  <c r="M59" i="21"/>
  <c r="O59" i="21"/>
  <c r="Q59" i="21"/>
  <c r="V59" i="21"/>
  <c r="G61" i="21"/>
  <c r="K61" i="21"/>
  <c r="O61" i="21"/>
  <c r="Q61" i="21"/>
  <c r="G62" i="21"/>
  <c r="M62" i="21" s="1"/>
  <c r="M61" i="21" s="1"/>
  <c r="I62" i="21"/>
  <c r="I61" i="21" s="1"/>
  <c r="K62" i="21"/>
  <c r="O62" i="21"/>
  <c r="Q62" i="21"/>
  <c r="V62" i="21"/>
  <c r="V61" i="21" s="1"/>
  <c r="AE68" i="21"/>
  <c r="G75" i="20"/>
  <c r="BA31" i="20"/>
  <c r="BA13" i="20"/>
  <c r="BA10" i="20"/>
  <c r="G9" i="20"/>
  <c r="G8" i="20" s="1"/>
  <c r="I9" i="20"/>
  <c r="K9" i="20"/>
  <c r="K8" i="20" s="1"/>
  <c r="O9" i="20"/>
  <c r="O8" i="20" s="1"/>
  <c r="Q9" i="20"/>
  <c r="V9" i="20"/>
  <c r="G12" i="20"/>
  <c r="M12" i="20" s="1"/>
  <c r="I12" i="20"/>
  <c r="I8" i="20" s="1"/>
  <c r="K12" i="20"/>
  <c r="O12" i="20"/>
  <c r="Q12" i="20"/>
  <c r="Q8" i="20" s="1"/>
  <c r="V12" i="20"/>
  <c r="G15" i="20"/>
  <c r="M15" i="20" s="1"/>
  <c r="I15" i="20"/>
  <c r="K15" i="20"/>
  <c r="O15" i="20"/>
  <c r="Q15" i="20"/>
  <c r="V15" i="20"/>
  <c r="G18" i="20"/>
  <c r="I18" i="20"/>
  <c r="K18" i="20"/>
  <c r="M18" i="20"/>
  <c r="O18" i="20"/>
  <c r="Q18" i="20"/>
  <c r="V18" i="20"/>
  <c r="G21" i="20"/>
  <c r="I21" i="20"/>
  <c r="K21" i="20"/>
  <c r="M21" i="20"/>
  <c r="O21" i="20"/>
  <c r="Q21" i="20"/>
  <c r="V21" i="20"/>
  <c r="G24" i="20"/>
  <c r="I24" i="20"/>
  <c r="K24" i="20"/>
  <c r="M24" i="20"/>
  <c r="O24" i="20"/>
  <c r="Q24" i="20"/>
  <c r="V24" i="20"/>
  <c r="G27" i="20"/>
  <c r="M27" i="20" s="1"/>
  <c r="I27" i="20"/>
  <c r="K27" i="20"/>
  <c r="O27" i="20"/>
  <c r="Q27" i="20"/>
  <c r="V27" i="20"/>
  <c r="V8" i="20" s="1"/>
  <c r="G30" i="20"/>
  <c r="I30" i="20"/>
  <c r="K30" i="20"/>
  <c r="M30" i="20"/>
  <c r="O30" i="20"/>
  <c r="Q30" i="20"/>
  <c r="V30" i="20"/>
  <c r="G34" i="20"/>
  <c r="M34" i="20" s="1"/>
  <c r="I34" i="20"/>
  <c r="K34" i="20"/>
  <c r="O34" i="20"/>
  <c r="Q34" i="20"/>
  <c r="V34" i="20"/>
  <c r="G36" i="20"/>
  <c r="M36" i="20" s="1"/>
  <c r="I36" i="20"/>
  <c r="K36" i="20"/>
  <c r="O36" i="20"/>
  <c r="Q36" i="20"/>
  <c r="V36" i="20"/>
  <c r="G38" i="20"/>
  <c r="I38" i="20"/>
  <c r="K38" i="20"/>
  <c r="O38" i="20"/>
  <c r="V38" i="20"/>
  <c r="G39" i="20"/>
  <c r="I39" i="20"/>
  <c r="K39" i="20"/>
  <c r="M39" i="20"/>
  <c r="M38" i="20" s="1"/>
  <c r="O39" i="20"/>
  <c r="Q39" i="20"/>
  <c r="Q38" i="20" s="1"/>
  <c r="V39" i="20"/>
  <c r="G43" i="20"/>
  <c r="I43" i="20"/>
  <c r="I42" i="20" s="1"/>
  <c r="K43" i="20"/>
  <c r="M43" i="20"/>
  <c r="O43" i="20"/>
  <c r="Q43" i="20"/>
  <c r="Q42" i="20" s="1"/>
  <c r="V43" i="20"/>
  <c r="G46" i="20"/>
  <c r="M46" i="20" s="1"/>
  <c r="M42" i="20" s="1"/>
  <c r="I46" i="20"/>
  <c r="K46" i="20"/>
  <c r="K42" i="20" s="1"/>
  <c r="O46" i="20"/>
  <c r="Q46" i="20"/>
  <c r="V46" i="20"/>
  <c r="V42" i="20" s="1"/>
  <c r="G48" i="20"/>
  <c r="I48" i="20"/>
  <c r="K48" i="20"/>
  <c r="M48" i="20"/>
  <c r="O48" i="20"/>
  <c r="Q48" i="20"/>
  <c r="V48" i="20"/>
  <c r="G50" i="20"/>
  <c r="M50" i="20" s="1"/>
  <c r="I50" i="20"/>
  <c r="K50" i="20"/>
  <c r="O50" i="20"/>
  <c r="Q50" i="20"/>
  <c r="V50" i="20"/>
  <c r="G52" i="20"/>
  <c r="M52" i="20" s="1"/>
  <c r="I52" i="20"/>
  <c r="K52" i="20"/>
  <c r="O52" i="20"/>
  <c r="Q52" i="20"/>
  <c r="V52" i="20"/>
  <c r="G54" i="20"/>
  <c r="M54" i="20" s="1"/>
  <c r="I54" i="20"/>
  <c r="K54" i="20"/>
  <c r="O54" i="20"/>
  <c r="Q54" i="20"/>
  <c r="V54" i="20"/>
  <c r="G56" i="20"/>
  <c r="I56" i="20"/>
  <c r="K56" i="20"/>
  <c r="M56" i="20"/>
  <c r="O56" i="20"/>
  <c r="Q56" i="20"/>
  <c r="V56" i="20"/>
  <c r="G58" i="20"/>
  <c r="I58" i="20"/>
  <c r="K58" i="20"/>
  <c r="M58" i="20"/>
  <c r="O58" i="20"/>
  <c r="O42" i="20" s="1"/>
  <c r="Q58" i="20"/>
  <c r="V58" i="20"/>
  <c r="G60" i="20"/>
  <c r="I60" i="20"/>
  <c r="K60" i="20"/>
  <c r="M60" i="20"/>
  <c r="O60" i="20"/>
  <c r="Q60" i="20"/>
  <c r="V60" i="20"/>
  <c r="G62" i="20"/>
  <c r="M62" i="20" s="1"/>
  <c r="I62" i="20"/>
  <c r="K62" i="20"/>
  <c r="O62" i="20"/>
  <c r="Q62" i="20"/>
  <c r="V62" i="20"/>
  <c r="G64" i="20"/>
  <c r="I64" i="20"/>
  <c r="K64" i="20"/>
  <c r="M64" i="20"/>
  <c r="O64" i="20"/>
  <c r="Q64" i="20"/>
  <c r="V64" i="20"/>
  <c r="G66" i="20"/>
  <c r="M66" i="20" s="1"/>
  <c r="I66" i="20"/>
  <c r="K66" i="20"/>
  <c r="O66" i="20"/>
  <c r="Q66" i="20"/>
  <c r="V66" i="20"/>
  <c r="G68" i="20"/>
  <c r="I68" i="20"/>
  <c r="Q68" i="20"/>
  <c r="G69" i="20"/>
  <c r="M69" i="20" s="1"/>
  <c r="M68" i="20" s="1"/>
  <c r="I69" i="20"/>
  <c r="K69" i="20"/>
  <c r="K68" i="20" s="1"/>
  <c r="O69" i="20"/>
  <c r="O68" i="20" s="1"/>
  <c r="Q69" i="20"/>
  <c r="V69" i="20"/>
  <c r="V68" i="20" s="1"/>
  <c r="AE75" i="20"/>
  <c r="G159" i="19"/>
  <c r="BA128" i="19"/>
  <c r="BA66" i="19"/>
  <c r="BA37" i="19"/>
  <c r="BA36" i="19"/>
  <c r="BA33" i="19"/>
  <c r="BA26" i="19"/>
  <c r="BA23" i="19"/>
  <c r="BA19" i="19"/>
  <c r="G9" i="19"/>
  <c r="G8" i="19" s="1"/>
  <c r="I9" i="19"/>
  <c r="I8" i="19" s="1"/>
  <c r="K9" i="19"/>
  <c r="K8" i="19" s="1"/>
  <c r="O9" i="19"/>
  <c r="O8" i="19" s="1"/>
  <c r="Q9" i="19"/>
  <c r="V9" i="19"/>
  <c r="G12" i="19"/>
  <c r="M12" i="19" s="1"/>
  <c r="I12" i="19"/>
  <c r="K12" i="19"/>
  <c r="O12" i="19"/>
  <c r="Q12" i="19"/>
  <c r="V12" i="19"/>
  <c r="G16" i="19"/>
  <c r="M16" i="19" s="1"/>
  <c r="I16" i="19"/>
  <c r="K16" i="19"/>
  <c r="O16" i="19"/>
  <c r="Q16" i="19"/>
  <c r="V16" i="19"/>
  <c r="G18" i="19"/>
  <c r="I18" i="19"/>
  <c r="K18" i="19"/>
  <c r="M18" i="19"/>
  <c r="O18" i="19"/>
  <c r="Q18" i="19"/>
  <c r="V18" i="19"/>
  <c r="G22" i="19"/>
  <c r="I22" i="19"/>
  <c r="K22" i="19"/>
  <c r="M22" i="19"/>
  <c r="O22" i="19"/>
  <c r="Q22" i="19"/>
  <c r="V22" i="19"/>
  <c r="G25" i="19"/>
  <c r="I25" i="19"/>
  <c r="K25" i="19"/>
  <c r="M25" i="19"/>
  <c r="O25" i="19"/>
  <c r="Q25" i="19"/>
  <c r="Q8" i="19" s="1"/>
  <c r="V25" i="19"/>
  <c r="G32" i="19"/>
  <c r="I32" i="19"/>
  <c r="K32" i="19"/>
  <c r="M32" i="19"/>
  <c r="O32" i="19"/>
  <c r="Q32" i="19"/>
  <c r="V32" i="19"/>
  <c r="V8" i="19" s="1"/>
  <c r="G35" i="19"/>
  <c r="M35" i="19" s="1"/>
  <c r="I35" i="19"/>
  <c r="K35" i="19"/>
  <c r="O35" i="19"/>
  <c r="Q35" i="19"/>
  <c r="V35" i="19"/>
  <c r="G39" i="19"/>
  <c r="M39" i="19" s="1"/>
  <c r="I39" i="19"/>
  <c r="K39" i="19"/>
  <c r="O39" i="19"/>
  <c r="Q39" i="19"/>
  <c r="V39" i="19"/>
  <c r="G45" i="19"/>
  <c r="M45" i="19" s="1"/>
  <c r="I45" i="19"/>
  <c r="K45" i="19"/>
  <c r="O45" i="19"/>
  <c r="Q45" i="19"/>
  <c r="V45" i="19"/>
  <c r="G48" i="19"/>
  <c r="M48" i="19" s="1"/>
  <c r="I48" i="19"/>
  <c r="K48" i="19"/>
  <c r="O48" i="19"/>
  <c r="Q48" i="19"/>
  <c r="V48" i="19"/>
  <c r="G51" i="19"/>
  <c r="I51" i="19"/>
  <c r="K51" i="19"/>
  <c r="M51" i="19"/>
  <c r="O51" i="19"/>
  <c r="Q51" i="19"/>
  <c r="V51" i="19"/>
  <c r="G55" i="19"/>
  <c r="I55" i="19"/>
  <c r="K55" i="19"/>
  <c r="M55" i="19"/>
  <c r="O55" i="19"/>
  <c r="Q55" i="19"/>
  <c r="V55" i="19"/>
  <c r="G58" i="19"/>
  <c r="I58" i="19"/>
  <c r="K58" i="19"/>
  <c r="M58" i="19"/>
  <c r="O58" i="19"/>
  <c r="Q58" i="19"/>
  <c r="V58" i="19"/>
  <c r="G65" i="19"/>
  <c r="I65" i="19"/>
  <c r="K65" i="19"/>
  <c r="M65" i="19"/>
  <c r="O65" i="19"/>
  <c r="Q65" i="19"/>
  <c r="V65" i="19"/>
  <c r="G69" i="19"/>
  <c r="M69" i="19" s="1"/>
  <c r="I69" i="19"/>
  <c r="K69" i="19"/>
  <c r="O69" i="19"/>
  <c r="Q69" i="19"/>
  <c r="V69" i="19"/>
  <c r="G71" i="19"/>
  <c r="M71" i="19" s="1"/>
  <c r="I71" i="19"/>
  <c r="K71" i="19"/>
  <c r="O71" i="19"/>
  <c r="Q71" i="19"/>
  <c r="V71" i="19"/>
  <c r="G73" i="19"/>
  <c r="M73" i="19" s="1"/>
  <c r="I73" i="19"/>
  <c r="K73" i="19"/>
  <c r="O73" i="19"/>
  <c r="Q73" i="19"/>
  <c r="V73" i="19"/>
  <c r="G75" i="19"/>
  <c r="I75" i="19"/>
  <c r="K75" i="19"/>
  <c r="G76" i="19"/>
  <c r="I76" i="19"/>
  <c r="K76" i="19"/>
  <c r="M76" i="19"/>
  <c r="M75" i="19" s="1"/>
  <c r="O76" i="19"/>
  <c r="O75" i="19" s="1"/>
  <c r="Q76" i="19"/>
  <c r="Q75" i="19" s="1"/>
  <c r="V76" i="19"/>
  <c r="V75" i="19" s="1"/>
  <c r="K79" i="19"/>
  <c r="O79" i="19"/>
  <c r="G80" i="19"/>
  <c r="I80" i="19"/>
  <c r="I79" i="19" s="1"/>
  <c r="K80" i="19"/>
  <c r="M80" i="19"/>
  <c r="O80" i="19"/>
  <c r="Q80" i="19"/>
  <c r="Q79" i="19" s="1"/>
  <c r="V80" i="19"/>
  <c r="V79" i="19" s="1"/>
  <c r="G83" i="19"/>
  <c r="I83" i="19"/>
  <c r="K83" i="19"/>
  <c r="M83" i="19"/>
  <c r="O83" i="19"/>
  <c r="Q83" i="19"/>
  <c r="V83" i="19"/>
  <c r="G86" i="19"/>
  <c r="G79" i="19" s="1"/>
  <c r="I86" i="19"/>
  <c r="K86" i="19"/>
  <c r="O86" i="19"/>
  <c r="Q86" i="19"/>
  <c r="V86" i="19"/>
  <c r="G88" i="19"/>
  <c r="G89" i="19"/>
  <c r="M89" i="19" s="1"/>
  <c r="I89" i="19"/>
  <c r="I88" i="19" s="1"/>
  <c r="K89" i="19"/>
  <c r="K88" i="19" s="1"/>
  <c r="O89" i="19"/>
  <c r="Q89" i="19"/>
  <c r="Q88" i="19" s="1"/>
  <c r="V89" i="19"/>
  <c r="G92" i="19"/>
  <c r="M92" i="19" s="1"/>
  <c r="I92" i="19"/>
  <c r="K92" i="19"/>
  <c r="O92" i="19"/>
  <c r="Q92" i="19"/>
  <c r="V92" i="19"/>
  <c r="G96" i="19"/>
  <c r="I96" i="19"/>
  <c r="K96" i="19"/>
  <c r="M96" i="19"/>
  <c r="O96" i="19"/>
  <c r="O88" i="19" s="1"/>
  <c r="Q96" i="19"/>
  <c r="V96" i="19"/>
  <c r="G98" i="19"/>
  <c r="I98" i="19"/>
  <c r="K98" i="19"/>
  <c r="M98" i="19"/>
  <c r="O98" i="19"/>
  <c r="Q98" i="19"/>
  <c r="V98" i="19"/>
  <c r="G100" i="19"/>
  <c r="I100" i="19"/>
  <c r="K100" i="19"/>
  <c r="M100" i="19"/>
  <c r="O100" i="19"/>
  <c r="Q100" i="19"/>
  <c r="V100" i="19"/>
  <c r="G102" i="19"/>
  <c r="I102" i="19"/>
  <c r="K102" i="19"/>
  <c r="M102" i="19"/>
  <c r="O102" i="19"/>
  <c r="Q102" i="19"/>
  <c r="V102" i="19"/>
  <c r="V88" i="19" s="1"/>
  <c r="G104" i="19"/>
  <c r="M104" i="19" s="1"/>
  <c r="I104" i="19"/>
  <c r="K104" i="19"/>
  <c r="O104" i="19"/>
  <c r="Q104" i="19"/>
  <c r="V104" i="19"/>
  <c r="G106" i="19"/>
  <c r="M106" i="19" s="1"/>
  <c r="I106" i="19"/>
  <c r="K106" i="19"/>
  <c r="O106" i="19"/>
  <c r="Q106" i="19"/>
  <c r="V106" i="19"/>
  <c r="G108" i="19"/>
  <c r="M108" i="19" s="1"/>
  <c r="I108" i="19"/>
  <c r="K108" i="19"/>
  <c r="O108" i="19"/>
  <c r="Q108" i="19"/>
  <c r="V108" i="19"/>
  <c r="G110" i="19"/>
  <c r="M110" i="19" s="1"/>
  <c r="I110" i="19"/>
  <c r="K110" i="19"/>
  <c r="O110" i="19"/>
  <c r="Q110" i="19"/>
  <c r="V110" i="19"/>
  <c r="G112" i="19"/>
  <c r="I112" i="19"/>
  <c r="K112" i="19"/>
  <c r="M112" i="19"/>
  <c r="O112" i="19"/>
  <c r="Q112" i="19"/>
  <c r="V112" i="19"/>
  <c r="G114" i="19"/>
  <c r="I114" i="19"/>
  <c r="K114" i="19"/>
  <c r="M114" i="19"/>
  <c r="O114" i="19"/>
  <c r="Q114" i="19"/>
  <c r="V114" i="19"/>
  <c r="G116" i="19"/>
  <c r="I116" i="19"/>
  <c r="K116" i="19"/>
  <c r="M116" i="19"/>
  <c r="O116" i="19"/>
  <c r="Q116" i="19"/>
  <c r="V116" i="19"/>
  <c r="G118" i="19"/>
  <c r="I118" i="19"/>
  <c r="K118" i="19"/>
  <c r="M118" i="19"/>
  <c r="O118" i="19"/>
  <c r="Q118" i="19"/>
  <c r="V118" i="19"/>
  <c r="G120" i="19"/>
  <c r="M120" i="19" s="1"/>
  <c r="I120" i="19"/>
  <c r="K120" i="19"/>
  <c r="O120" i="19"/>
  <c r="Q120" i="19"/>
  <c r="V120" i="19"/>
  <c r="G122" i="19"/>
  <c r="O122" i="19"/>
  <c r="V122" i="19"/>
  <c r="G123" i="19"/>
  <c r="M123" i="19" s="1"/>
  <c r="M122" i="19" s="1"/>
  <c r="I123" i="19"/>
  <c r="I122" i="19" s="1"/>
  <c r="K123" i="19"/>
  <c r="K122" i="19" s="1"/>
  <c r="O123" i="19"/>
  <c r="Q123" i="19"/>
  <c r="Q122" i="19" s="1"/>
  <c r="V123" i="19"/>
  <c r="G126" i="19"/>
  <c r="I126" i="19"/>
  <c r="K126" i="19"/>
  <c r="V126" i="19"/>
  <c r="G127" i="19"/>
  <c r="I127" i="19"/>
  <c r="K127" i="19"/>
  <c r="M127" i="19"/>
  <c r="M126" i="19" s="1"/>
  <c r="O127" i="19"/>
  <c r="O126" i="19" s="1"/>
  <c r="Q127" i="19"/>
  <c r="Q126" i="19" s="1"/>
  <c r="V127" i="19"/>
  <c r="G131" i="19"/>
  <c r="I131" i="19"/>
  <c r="K131" i="19"/>
  <c r="M131" i="19"/>
  <c r="O131" i="19"/>
  <c r="Q131" i="19"/>
  <c r="V131" i="19"/>
  <c r="G133" i="19"/>
  <c r="I133" i="19"/>
  <c r="M133" i="19"/>
  <c r="O133" i="19"/>
  <c r="Q133" i="19"/>
  <c r="G134" i="19"/>
  <c r="I134" i="19"/>
  <c r="K134" i="19"/>
  <c r="K133" i="19" s="1"/>
  <c r="M134" i="19"/>
  <c r="O134" i="19"/>
  <c r="Q134" i="19"/>
  <c r="V134" i="19"/>
  <c r="V133" i="19" s="1"/>
  <c r="K139" i="19"/>
  <c r="Q139" i="19"/>
  <c r="V139" i="19"/>
  <c r="G140" i="19"/>
  <c r="G139" i="19" s="1"/>
  <c r="I140" i="19"/>
  <c r="I139" i="19" s="1"/>
  <c r="K140" i="19"/>
  <c r="O140" i="19"/>
  <c r="O139" i="19" s="1"/>
  <c r="Q140" i="19"/>
  <c r="V140" i="19"/>
  <c r="G142" i="19"/>
  <c r="I142" i="19"/>
  <c r="G143" i="19"/>
  <c r="M143" i="19" s="1"/>
  <c r="I143" i="19"/>
  <c r="K143" i="19"/>
  <c r="K142" i="19" s="1"/>
  <c r="O143" i="19"/>
  <c r="Q143" i="19"/>
  <c r="V143" i="19"/>
  <c r="V142" i="19" s="1"/>
  <c r="G145" i="19"/>
  <c r="I145" i="19"/>
  <c r="K145" i="19"/>
  <c r="M145" i="19"/>
  <c r="O145" i="19"/>
  <c r="O142" i="19" s="1"/>
  <c r="Q145" i="19"/>
  <c r="V145" i="19"/>
  <c r="G148" i="19"/>
  <c r="I148" i="19"/>
  <c r="K148" i="19"/>
  <c r="M148" i="19"/>
  <c r="O148" i="19"/>
  <c r="Q148" i="19"/>
  <c r="Q142" i="19" s="1"/>
  <c r="V148" i="19"/>
  <c r="G150" i="19"/>
  <c r="I150" i="19"/>
  <c r="K150" i="19"/>
  <c r="M150" i="19"/>
  <c r="O150" i="19"/>
  <c r="Q150" i="19"/>
  <c r="V150" i="19"/>
  <c r="G153" i="19"/>
  <c r="I153" i="19"/>
  <c r="K153" i="19"/>
  <c r="M153" i="19"/>
  <c r="O153" i="19"/>
  <c r="Q153" i="19"/>
  <c r="V153" i="19"/>
  <c r="G155" i="19"/>
  <c r="M155" i="19" s="1"/>
  <c r="I155" i="19"/>
  <c r="K155" i="19"/>
  <c r="O155" i="19"/>
  <c r="Q155" i="19"/>
  <c r="V155" i="19"/>
  <c r="AE159" i="19"/>
  <c r="G29" i="18"/>
  <c r="BA16" i="18"/>
  <c r="BA10" i="18"/>
  <c r="G8" i="18"/>
  <c r="G9" i="18"/>
  <c r="AF29" i="18" s="1"/>
  <c r="I9" i="18"/>
  <c r="I8" i="18" s="1"/>
  <c r="K9" i="18"/>
  <c r="O9" i="18"/>
  <c r="O8" i="18" s="1"/>
  <c r="Q9" i="18"/>
  <c r="Q8" i="18" s="1"/>
  <c r="V9" i="18"/>
  <c r="G12" i="18"/>
  <c r="M12" i="18" s="1"/>
  <c r="I12" i="18"/>
  <c r="K12" i="18"/>
  <c r="K8" i="18" s="1"/>
  <c r="O12" i="18"/>
  <c r="Q12" i="18"/>
  <c r="V12" i="18"/>
  <c r="G15" i="18"/>
  <c r="I15" i="18"/>
  <c r="K15" i="18"/>
  <c r="M15" i="18"/>
  <c r="O15" i="18"/>
  <c r="Q15" i="18"/>
  <c r="V15" i="18"/>
  <c r="V8" i="18" s="1"/>
  <c r="G18" i="18"/>
  <c r="I18" i="18"/>
  <c r="K18" i="18"/>
  <c r="M18" i="18"/>
  <c r="O18" i="18"/>
  <c r="Q18" i="18"/>
  <c r="V18" i="18"/>
  <c r="G20" i="18"/>
  <c r="M20" i="18" s="1"/>
  <c r="I20" i="18"/>
  <c r="K20" i="18"/>
  <c r="O20" i="18"/>
  <c r="Q20" i="18"/>
  <c r="V20" i="18"/>
  <c r="G22" i="18"/>
  <c r="I22" i="18"/>
  <c r="O22" i="18"/>
  <c r="Q22" i="18"/>
  <c r="V22" i="18"/>
  <c r="G23" i="18"/>
  <c r="I23" i="18"/>
  <c r="K23" i="18"/>
  <c r="K22" i="18" s="1"/>
  <c r="M23" i="18"/>
  <c r="M22" i="18" s="1"/>
  <c r="O23" i="18"/>
  <c r="Q23" i="18"/>
  <c r="V23" i="18"/>
  <c r="AE29" i="18"/>
  <c r="G113" i="17"/>
  <c r="BA56" i="17"/>
  <c r="BA37" i="17"/>
  <c r="BA19" i="17"/>
  <c r="BA15" i="17"/>
  <c r="K8" i="17"/>
  <c r="G9" i="17"/>
  <c r="I9" i="17"/>
  <c r="K9" i="17"/>
  <c r="M9" i="17"/>
  <c r="O9" i="17"/>
  <c r="Q9" i="17"/>
  <c r="V9" i="17"/>
  <c r="G12" i="17"/>
  <c r="AF113" i="17" s="1"/>
  <c r="I12" i="17"/>
  <c r="K12" i="17"/>
  <c r="O12" i="17"/>
  <c r="O8" i="17" s="1"/>
  <c r="Q12" i="17"/>
  <c r="V12" i="17"/>
  <c r="G14" i="17"/>
  <c r="M14" i="17" s="1"/>
  <c r="I14" i="17"/>
  <c r="I8" i="17" s="1"/>
  <c r="K14" i="17"/>
  <c r="O14" i="17"/>
  <c r="Q14" i="17"/>
  <c r="Q8" i="17" s="1"/>
  <c r="V14" i="17"/>
  <c r="G18" i="17"/>
  <c r="M18" i="17" s="1"/>
  <c r="I18" i="17"/>
  <c r="K18" i="17"/>
  <c r="O18" i="17"/>
  <c r="Q18" i="17"/>
  <c r="V18" i="17"/>
  <c r="V8" i="17" s="1"/>
  <c r="G21" i="17"/>
  <c r="I21" i="17"/>
  <c r="K21" i="17"/>
  <c r="M21" i="17"/>
  <c r="O21" i="17"/>
  <c r="Q21" i="17"/>
  <c r="V21" i="17"/>
  <c r="G24" i="17"/>
  <c r="M24" i="17" s="1"/>
  <c r="I24" i="17"/>
  <c r="K24" i="17"/>
  <c r="O24" i="17"/>
  <c r="Q24" i="17"/>
  <c r="V24" i="17"/>
  <c r="G27" i="17"/>
  <c r="M27" i="17" s="1"/>
  <c r="I27" i="17"/>
  <c r="K27" i="17"/>
  <c r="O27" i="17"/>
  <c r="Q27" i="17"/>
  <c r="V27" i="17"/>
  <c r="G29" i="17"/>
  <c r="I29" i="17"/>
  <c r="K29" i="17"/>
  <c r="O29" i="17"/>
  <c r="Q29" i="17"/>
  <c r="V29" i="17"/>
  <c r="G30" i="17"/>
  <c r="I30" i="17"/>
  <c r="K30" i="17"/>
  <c r="M30" i="17"/>
  <c r="M29" i="17" s="1"/>
  <c r="O30" i="17"/>
  <c r="Q30" i="17"/>
  <c r="V30" i="17"/>
  <c r="O32" i="17"/>
  <c r="G33" i="17"/>
  <c r="M33" i="17" s="1"/>
  <c r="I33" i="17"/>
  <c r="I32" i="17" s="1"/>
  <c r="K33" i="17"/>
  <c r="O33" i="17"/>
  <c r="Q33" i="17"/>
  <c r="Q32" i="17" s="1"/>
  <c r="V33" i="17"/>
  <c r="G36" i="17"/>
  <c r="M36" i="17" s="1"/>
  <c r="I36" i="17"/>
  <c r="K36" i="17"/>
  <c r="K32" i="17" s="1"/>
  <c r="O36" i="17"/>
  <c r="Q36" i="17"/>
  <c r="V36" i="17"/>
  <c r="V32" i="17" s="1"/>
  <c r="G39" i="17"/>
  <c r="I39" i="17"/>
  <c r="K39" i="17"/>
  <c r="M39" i="17"/>
  <c r="O39" i="17"/>
  <c r="Q39" i="17"/>
  <c r="V39" i="17"/>
  <c r="G41" i="17"/>
  <c r="M41" i="17" s="1"/>
  <c r="I41" i="17"/>
  <c r="K41" i="17"/>
  <c r="O41" i="17"/>
  <c r="Q41" i="17"/>
  <c r="V41" i="17"/>
  <c r="G43" i="17"/>
  <c r="M43" i="17" s="1"/>
  <c r="I43" i="17"/>
  <c r="K43" i="17"/>
  <c r="O43" i="17"/>
  <c r="Q43" i="17"/>
  <c r="V43" i="17"/>
  <c r="G46" i="17"/>
  <c r="M46" i="17" s="1"/>
  <c r="I46" i="17"/>
  <c r="K46" i="17"/>
  <c r="O46" i="17"/>
  <c r="Q46" i="17"/>
  <c r="V46" i="17"/>
  <c r="G48" i="17"/>
  <c r="I48" i="17"/>
  <c r="K48" i="17"/>
  <c r="M48" i="17"/>
  <c r="O48" i="17"/>
  <c r="Q48" i="17"/>
  <c r="V48" i="17"/>
  <c r="G51" i="17"/>
  <c r="M51" i="17" s="1"/>
  <c r="I51" i="17"/>
  <c r="K51" i="17"/>
  <c r="O51" i="17"/>
  <c r="Q51" i="17"/>
  <c r="V51" i="17"/>
  <c r="G53" i="17"/>
  <c r="M53" i="17" s="1"/>
  <c r="I53" i="17"/>
  <c r="K53" i="17"/>
  <c r="O53" i="17"/>
  <c r="Q53" i="17"/>
  <c r="V53" i="17"/>
  <c r="G55" i="17"/>
  <c r="M55" i="17" s="1"/>
  <c r="I55" i="17"/>
  <c r="K55" i="17"/>
  <c r="O55" i="17"/>
  <c r="Q55" i="17"/>
  <c r="V55" i="17"/>
  <c r="G58" i="17"/>
  <c r="I58" i="17"/>
  <c r="K58" i="17"/>
  <c r="M58" i="17"/>
  <c r="O58" i="17"/>
  <c r="Q58" i="17"/>
  <c r="V58" i="17"/>
  <c r="G60" i="17"/>
  <c r="M60" i="17" s="1"/>
  <c r="I60" i="17"/>
  <c r="K60" i="17"/>
  <c r="O60" i="17"/>
  <c r="Q60" i="17"/>
  <c r="V60" i="17"/>
  <c r="G63" i="17"/>
  <c r="M63" i="17" s="1"/>
  <c r="I63" i="17"/>
  <c r="K63" i="17"/>
  <c r="O63" i="17"/>
  <c r="Q63" i="17"/>
  <c r="V63" i="17"/>
  <c r="G66" i="17"/>
  <c r="I66" i="17"/>
  <c r="K66" i="17"/>
  <c r="M66" i="17"/>
  <c r="O66" i="17"/>
  <c r="Q66" i="17"/>
  <c r="V66" i="17"/>
  <c r="G71" i="17"/>
  <c r="G65" i="17" s="1"/>
  <c r="I71" i="17"/>
  <c r="K71" i="17"/>
  <c r="O71" i="17"/>
  <c r="O65" i="17" s="1"/>
  <c r="Q71" i="17"/>
  <c r="V71" i="17"/>
  <c r="G73" i="17"/>
  <c r="M73" i="17" s="1"/>
  <c r="I73" i="17"/>
  <c r="I65" i="17" s="1"/>
  <c r="K73" i="17"/>
  <c r="O73" i="17"/>
  <c r="Q73" i="17"/>
  <c r="Q65" i="17" s="1"/>
  <c r="V73" i="17"/>
  <c r="G76" i="17"/>
  <c r="M76" i="17" s="1"/>
  <c r="I76" i="17"/>
  <c r="K76" i="17"/>
  <c r="O76" i="17"/>
  <c r="Q76" i="17"/>
  <c r="V76" i="17"/>
  <c r="V65" i="17" s="1"/>
  <c r="G80" i="17"/>
  <c r="I80" i="17"/>
  <c r="K80" i="17"/>
  <c r="M80" i="17"/>
  <c r="O80" i="17"/>
  <c r="Q80" i="17"/>
  <c r="V80" i="17"/>
  <c r="G83" i="17"/>
  <c r="M83" i="17" s="1"/>
  <c r="I83" i="17"/>
  <c r="K83" i="17"/>
  <c r="O83" i="17"/>
  <c r="Q83" i="17"/>
  <c r="V83" i="17"/>
  <c r="G85" i="17"/>
  <c r="M85" i="17" s="1"/>
  <c r="I85" i="17"/>
  <c r="K85" i="17"/>
  <c r="O85" i="17"/>
  <c r="Q85" i="17"/>
  <c r="V85" i="17"/>
  <c r="G87" i="17"/>
  <c r="M87" i="17" s="1"/>
  <c r="I87" i="17"/>
  <c r="K87" i="17"/>
  <c r="K65" i="17" s="1"/>
  <c r="O87" i="17"/>
  <c r="Q87" i="17"/>
  <c r="V87" i="17"/>
  <c r="G91" i="17"/>
  <c r="I91" i="17"/>
  <c r="K91" i="17"/>
  <c r="M91" i="17"/>
  <c r="O91" i="17"/>
  <c r="Q91" i="17"/>
  <c r="V91" i="17"/>
  <c r="G93" i="17"/>
  <c r="K93" i="17"/>
  <c r="O93" i="17"/>
  <c r="V93" i="17"/>
  <c r="G94" i="17"/>
  <c r="M94" i="17" s="1"/>
  <c r="M93" i="17" s="1"/>
  <c r="I94" i="17"/>
  <c r="I93" i="17" s="1"/>
  <c r="K94" i="17"/>
  <c r="O94" i="17"/>
  <c r="Q94" i="17"/>
  <c r="Q93" i="17" s="1"/>
  <c r="V94" i="17"/>
  <c r="G96" i="17"/>
  <c r="I96" i="17"/>
  <c r="K96" i="17"/>
  <c r="O96" i="17"/>
  <c r="Q96" i="17"/>
  <c r="V96" i="17"/>
  <c r="G97" i="17"/>
  <c r="I97" i="17"/>
  <c r="K97" i="17"/>
  <c r="M97" i="17"/>
  <c r="M96" i="17" s="1"/>
  <c r="O97" i="17"/>
  <c r="Q97" i="17"/>
  <c r="V97" i="17"/>
  <c r="G102" i="17"/>
  <c r="O102" i="17"/>
  <c r="G103" i="17"/>
  <c r="M103" i="17" s="1"/>
  <c r="M102" i="17" s="1"/>
  <c r="I103" i="17"/>
  <c r="I102" i="17" s="1"/>
  <c r="K103" i="17"/>
  <c r="O103" i="17"/>
  <c r="Q103" i="17"/>
  <c r="Q102" i="17" s="1"/>
  <c r="V103" i="17"/>
  <c r="G106" i="17"/>
  <c r="M106" i="17" s="1"/>
  <c r="I106" i="17"/>
  <c r="K106" i="17"/>
  <c r="K102" i="17" s="1"/>
  <c r="O106" i="17"/>
  <c r="Q106" i="17"/>
  <c r="V106" i="17"/>
  <c r="V102" i="17" s="1"/>
  <c r="G110" i="17"/>
  <c r="I110" i="17"/>
  <c r="K110" i="17"/>
  <c r="M110" i="17"/>
  <c r="O110" i="17"/>
  <c r="Q110" i="17"/>
  <c r="V110" i="17"/>
  <c r="AE113" i="17"/>
  <c r="G203" i="16"/>
  <c r="BA109" i="16"/>
  <c r="BA106" i="16"/>
  <c r="BA81" i="16"/>
  <c r="BA67" i="16"/>
  <c r="BA61" i="16"/>
  <c r="BA36" i="16"/>
  <c r="BA33" i="16"/>
  <c r="BA30" i="16"/>
  <c r="BA27" i="16"/>
  <c r="BA24" i="16"/>
  <c r="BA21" i="16"/>
  <c r="BA18" i="16"/>
  <c r="BA15" i="16"/>
  <c r="G9" i="16"/>
  <c r="AF203" i="16" s="1"/>
  <c r="I9" i="16"/>
  <c r="K9" i="16"/>
  <c r="M9" i="16"/>
  <c r="O9" i="16"/>
  <c r="Q9" i="16"/>
  <c r="Q8" i="16" s="1"/>
  <c r="V9" i="16"/>
  <c r="V8" i="16" s="1"/>
  <c r="G12" i="16"/>
  <c r="I12" i="16"/>
  <c r="K12" i="16"/>
  <c r="M12" i="16"/>
  <c r="O12" i="16"/>
  <c r="O8" i="16" s="1"/>
  <c r="Q12" i="16"/>
  <c r="V12" i="16"/>
  <c r="G14" i="16"/>
  <c r="I14" i="16"/>
  <c r="K14" i="16"/>
  <c r="M14" i="16"/>
  <c r="O14" i="16"/>
  <c r="Q14" i="16"/>
  <c r="V14" i="16"/>
  <c r="G17" i="16"/>
  <c r="M17" i="16" s="1"/>
  <c r="I17" i="16"/>
  <c r="K17" i="16"/>
  <c r="O17" i="16"/>
  <c r="Q17" i="16"/>
  <c r="V17" i="16"/>
  <c r="G20" i="16"/>
  <c r="M20" i="16" s="1"/>
  <c r="I20" i="16"/>
  <c r="K20" i="16"/>
  <c r="O20" i="16"/>
  <c r="Q20" i="16"/>
  <c r="V20" i="16"/>
  <c r="G23" i="16"/>
  <c r="M23" i="16" s="1"/>
  <c r="I23" i="16"/>
  <c r="K23" i="16"/>
  <c r="O23" i="16"/>
  <c r="Q23" i="16"/>
  <c r="V23" i="16"/>
  <c r="G26" i="16"/>
  <c r="M26" i="16" s="1"/>
  <c r="I26" i="16"/>
  <c r="I8" i="16" s="1"/>
  <c r="K26" i="16"/>
  <c r="O26" i="16"/>
  <c r="Q26" i="16"/>
  <c r="V26" i="16"/>
  <c r="G29" i="16"/>
  <c r="M29" i="16" s="1"/>
  <c r="I29" i="16"/>
  <c r="K29" i="16"/>
  <c r="O29" i="16"/>
  <c r="Q29" i="16"/>
  <c r="V29" i="16"/>
  <c r="G32" i="16"/>
  <c r="I32" i="16"/>
  <c r="K32" i="16"/>
  <c r="M32" i="16"/>
  <c r="O32" i="16"/>
  <c r="Q32" i="16"/>
  <c r="V32" i="16"/>
  <c r="G35" i="16"/>
  <c r="I35" i="16"/>
  <c r="K35" i="16"/>
  <c r="M35" i="16"/>
  <c r="O35" i="16"/>
  <c r="Q35" i="16"/>
  <c r="V35" i="16"/>
  <c r="G38" i="16"/>
  <c r="I38" i="16"/>
  <c r="K38" i="16"/>
  <c r="M38" i="16"/>
  <c r="O38" i="16"/>
  <c r="Q38" i="16"/>
  <c r="V38" i="16"/>
  <c r="G41" i="16"/>
  <c r="M41" i="16" s="1"/>
  <c r="I41" i="16"/>
  <c r="K41" i="16"/>
  <c r="O41" i="16"/>
  <c r="Q41" i="16"/>
  <c r="V41" i="16"/>
  <c r="G44" i="16"/>
  <c r="M44" i="16" s="1"/>
  <c r="I44" i="16"/>
  <c r="K44" i="16"/>
  <c r="O44" i="16"/>
  <c r="Q44" i="16"/>
  <c r="V44" i="16"/>
  <c r="G47" i="16"/>
  <c r="M47" i="16" s="1"/>
  <c r="I47" i="16"/>
  <c r="K47" i="16"/>
  <c r="O47" i="16"/>
  <c r="Q47" i="16"/>
  <c r="V47" i="16"/>
  <c r="G53" i="16"/>
  <c r="M53" i="16" s="1"/>
  <c r="I53" i="16"/>
  <c r="K53" i="16"/>
  <c r="O53" i="16"/>
  <c r="Q53" i="16"/>
  <c r="V53" i="16"/>
  <c r="G56" i="16"/>
  <c r="M56" i="16" s="1"/>
  <c r="I56" i="16"/>
  <c r="K56" i="16"/>
  <c r="K8" i="16" s="1"/>
  <c r="O56" i="16"/>
  <c r="Q56" i="16"/>
  <c r="V56" i="16"/>
  <c r="G60" i="16"/>
  <c r="I60" i="16"/>
  <c r="K60" i="16"/>
  <c r="M60" i="16"/>
  <c r="O60" i="16"/>
  <c r="Q60" i="16"/>
  <c r="V60" i="16"/>
  <c r="G63" i="16"/>
  <c r="I63" i="16"/>
  <c r="K63" i="16"/>
  <c r="M63" i="16"/>
  <c r="O63" i="16"/>
  <c r="Q63" i="16"/>
  <c r="V63" i="16"/>
  <c r="G66" i="16"/>
  <c r="I66" i="16"/>
  <c r="K66" i="16"/>
  <c r="M66" i="16"/>
  <c r="O66" i="16"/>
  <c r="Q66" i="16"/>
  <c r="V66" i="16"/>
  <c r="G69" i="16"/>
  <c r="M69" i="16" s="1"/>
  <c r="I69" i="16"/>
  <c r="K69" i="16"/>
  <c r="O69" i="16"/>
  <c r="Q69" i="16"/>
  <c r="V69" i="16"/>
  <c r="G71" i="16"/>
  <c r="M71" i="16" s="1"/>
  <c r="I71" i="16"/>
  <c r="K71" i="16"/>
  <c r="O71" i="16"/>
  <c r="Q71" i="16"/>
  <c r="V71" i="16"/>
  <c r="G73" i="16"/>
  <c r="G74" i="16"/>
  <c r="M74" i="16" s="1"/>
  <c r="M73" i="16" s="1"/>
  <c r="I74" i="16"/>
  <c r="I73" i="16" s="1"/>
  <c r="K74" i="16"/>
  <c r="O74" i="16"/>
  <c r="O73" i="16" s="1"/>
  <c r="Q74" i="16"/>
  <c r="V74" i="16"/>
  <c r="G77" i="16"/>
  <c r="M77" i="16" s="1"/>
  <c r="I77" i="16"/>
  <c r="K77" i="16"/>
  <c r="K73" i="16" s="1"/>
  <c r="O77" i="16"/>
  <c r="Q77" i="16"/>
  <c r="V77" i="16"/>
  <c r="G80" i="16"/>
  <c r="I80" i="16"/>
  <c r="K80" i="16"/>
  <c r="M80" i="16"/>
  <c r="O80" i="16"/>
  <c r="Q80" i="16"/>
  <c r="Q73" i="16" s="1"/>
  <c r="V80" i="16"/>
  <c r="G83" i="16"/>
  <c r="I83" i="16"/>
  <c r="K83" i="16"/>
  <c r="M83" i="16"/>
  <c r="O83" i="16"/>
  <c r="Q83" i="16"/>
  <c r="V83" i="16"/>
  <c r="V73" i="16" s="1"/>
  <c r="G85" i="16"/>
  <c r="I85" i="16"/>
  <c r="K85" i="16"/>
  <c r="M85" i="16"/>
  <c r="O85" i="16"/>
  <c r="Q85" i="16"/>
  <c r="V85" i="16"/>
  <c r="G87" i="16"/>
  <c r="O87" i="16"/>
  <c r="Q87" i="16"/>
  <c r="V87" i="16"/>
  <c r="G88" i="16"/>
  <c r="M88" i="16" s="1"/>
  <c r="M87" i="16" s="1"/>
  <c r="I88" i="16"/>
  <c r="I87" i="16" s="1"/>
  <c r="K88" i="16"/>
  <c r="K87" i="16" s="1"/>
  <c r="O88" i="16"/>
  <c r="Q88" i="16"/>
  <c r="V88" i="16"/>
  <c r="G91" i="16"/>
  <c r="G92" i="16"/>
  <c r="M92" i="16" s="1"/>
  <c r="I92" i="16"/>
  <c r="I91" i="16" s="1"/>
  <c r="K92" i="16"/>
  <c r="O92" i="16"/>
  <c r="O91" i="16" s="1"/>
  <c r="Q92" i="16"/>
  <c r="V92" i="16"/>
  <c r="G95" i="16"/>
  <c r="M95" i="16" s="1"/>
  <c r="I95" i="16"/>
  <c r="K95" i="16"/>
  <c r="K91" i="16" s="1"/>
  <c r="O95" i="16"/>
  <c r="Q95" i="16"/>
  <c r="V95" i="16"/>
  <c r="G97" i="16"/>
  <c r="I97" i="16"/>
  <c r="K97" i="16"/>
  <c r="M97" i="16"/>
  <c r="O97" i="16"/>
  <c r="Q97" i="16"/>
  <c r="Q91" i="16" s="1"/>
  <c r="V97" i="16"/>
  <c r="G98" i="16"/>
  <c r="I98" i="16"/>
  <c r="K98" i="16"/>
  <c r="M98" i="16"/>
  <c r="O98" i="16"/>
  <c r="Q98" i="16"/>
  <c r="V98" i="16"/>
  <c r="V91" i="16" s="1"/>
  <c r="G101" i="16"/>
  <c r="I101" i="16"/>
  <c r="K101" i="16"/>
  <c r="M101" i="16"/>
  <c r="O101" i="16"/>
  <c r="Q101" i="16"/>
  <c r="V101" i="16"/>
  <c r="G104" i="16"/>
  <c r="M104" i="16" s="1"/>
  <c r="I104" i="16"/>
  <c r="K104" i="16"/>
  <c r="O104" i="16"/>
  <c r="Q104" i="16"/>
  <c r="V104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M111" i="16" s="1"/>
  <c r="I111" i="16"/>
  <c r="K111" i="16"/>
  <c r="O111" i="16"/>
  <c r="Q111" i="16"/>
  <c r="V111" i="16"/>
  <c r="G113" i="16"/>
  <c r="M113" i="16" s="1"/>
  <c r="I113" i="16"/>
  <c r="K113" i="16"/>
  <c r="O113" i="16"/>
  <c r="Q113" i="16"/>
  <c r="V113" i="16"/>
  <c r="G116" i="16"/>
  <c r="I116" i="16"/>
  <c r="K116" i="16"/>
  <c r="M116" i="16"/>
  <c r="O116" i="16"/>
  <c r="Q116" i="16"/>
  <c r="V116" i="16"/>
  <c r="G123" i="16"/>
  <c r="I123" i="16"/>
  <c r="K123" i="16"/>
  <c r="M123" i="16"/>
  <c r="O123" i="16"/>
  <c r="Q123" i="16"/>
  <c r="V123" i="16"/>
  <c r="G125" i="16"/>
  <c r="I125" i="16"/>
  <c r="K125" i="16"/>
  <c r="M125" i="16"/>
  <c r="O125" i="16"/>
  <c r="Q125" i="16"/>
  <c r="V125" i="16"/>
  <c r="G127" i="16"/>
  <c r="M127" i="16" s="1"/>
  <c r="I127" i="16"/>
  <c r="K127" i="16"/>
  <c r="O127" i="16"/>
  <c r="Q127" i="16"/>
  <c r="V127" i="16"/>
  <c r="G130" i="16"/>
  <c r="G129" i="16" s="1"/>
  <c r="I130" i="16"/>
  <c r="K130" i="16"/>
  <c r="K129" i="16" s="1"/>
  <c r="O130" i="16"/>
  <c r="Q130" i="16"/>
  <c r="V130" i="16"/>
  <c r="G133" i="16"/>
  <c r="M133" i="16" s="1"/>
  <c r="I133" i="16"/>
  <c r="I129" i="16" s="1"/>
  <c r="K133" i="16"/>
  <c r="O133" i="16"/>
  <c r="Q133" i="16"/>
  <c r="V133" i="16"/>
  <c r="G136" i="16"/>
  <c r="M136" i="16" s="1"/>
  <c r="I136" i="16"/>
  <c r="K136" i="16"/>
  <c r="O136" i="16"/>
  <c r="O129" i="16" s="1"/>
  <c r="Q136" i="16"/>
  <c r="V136" i="16"/>
  <c r="G138" i="16"/>
  <c r="I138" i="16"/>
  <c r="K138" i="16"/>
  <c r="M138" i="16"/>
  <c r="O138" i="16"/>
  <c r="Q138" i="16"/>
  <c r="Q129" i="16" s="1"/>
  <c r="V138" i="16"/>
  <c r="G139" i="16"/>
  <c r="I139" i="16"/>
  <c r="K139" i="16"/>
  <c r="M139" i="16"/>
  <c r="O139" i="16"/>
  <c r="Q139" i="16"/>
  <c r="V139" i="16"/>
  <c r="G140" i="16"/>
  <c r="I140" i="16"/>
  <c r="K140" i="16"/>
  <c r="M140" i="16"/>
  <c r="O140" i="16"/>
  <c r="Q140" i="16"/>
  <c r="V140" i="16"/>
  <c r="G141" i="16"/>
  <c r="M141" i="16" s="1"/>
  <c r="I141" i="16"/>
  <c r="K141" i="16"/>
  <c r="O141" i="16"/>
  <c r="Q141" i="16"/>
  <c r="V141" i="16"/>
  <c r="V129" i="16" s="1"/>
  <c r="G142" i="16"/>
  <c r="M142" i="16" s="1"/>
  <c r="I142" i="16"/>
  <c r="K142" i="16"/>
  <c r="O142" i="16"/>
  <c r="Q142" i="16"/>
  <c r="V142" i="16"/>
  <c r="G143" i="16"/>
  <c r="M143" i="16" s="1"/>
  <c r="I143" i="16"/>
  <c r="K143" i="16"/>
  <c r="O143" i="16"/>
  <c r="Q143" i="16"/>
  <c r="V143" i="16"/>
  <c r="G145" i="16"/>
  <c r="M145" i="16" s="1"/>
  <c r="I145" i="16"/>
  <c r="K145" i="16"/>
  <c r="K144" i="16" s="1"/>
  <c r="O145" i="16"/>
  <c r="O144" i="16" s="1"/>
  <c r="Q145" i="16"/>
  <c r="Q144" i="16" s="1"/>
  <c r="V145" i="16"/>
  <c r="G151" i="16"/>
  <c r="I151" i="16"/>
  <c r="K151" i="16"/>
  <c r="M151" i="16"/>
  <c r="O151" i="16"/>
  <c r="Q151" i="16"/>
  <c r="V151" i="16"/>
  <c r="G153" i="16"/>
  <c r="I153" i="16"/>
  <c r="K153" i="16"/>
  <c r="M153" i="16"/>
  <c r="O153" i="16"/>
  <c r="Q153" i="16"/>
  <c r="V153" i="16"/>
  <c r="V144" i="16" s="1"/>
  <c r="G156" i="16"/>
  <c r="I156" i="16"/>
  <c r="K156" i="16"/>
  <c r="M156" i="16"/>
  <c r="O156" i="16"/>
  <c r="Q156" i="16"/>
  <c r="V156" i="16"/>
  <c r="G160" i="16"/>
  <c r="M160" i="16" s="1"/>
  <c r="I160" i="16"/>
  <c r="K160" i="16"/>
  <c r="O160" i="16"/>
  <c r="Q160" i="16"/>
  <c r="V160" i="16"/>
  <c r="G162" i="16"/>
  <c r="M162" i="16" s="1"/>
  <c r="I162" i="16"/>
  <c r="K162" i="16"/>
  <c r="O162" i="16"/>
  <c r="Q162" i="16"/>
  <c r="V162" i="16"/>
  <c r="G168" i="16"/>
  <c r="M168" i="16" s="1"/>
  <c r="I168" i="16"/>
  <c r="K168" i="16"/>
  <c r="O168" i="16"/>
  <c r="Q168" i="16"/>
  <c r="V168" i="16"/>
  <c r="G174" i="16"/>
  <c r="M174" i="16" s="1"/>
  <c r="I174" i="16"/>
  <c r="I144" i="16" s="1"/>
  <c r="K174" i="16"/>
  <c r="O174" i="16"/>
  <c r="Q174" i="16"/>
  <c r="V174" i="16"/>
  <c r="G176" i="16"/>
  <c r="M176" i="16" s="1"/>
  <c r="I176" i="16"/>
  <c r="K176" i="16"/>
  <c r="O176" i="16"/>
  <c r="Q176" i="16"/>
  <c r="V176" i="16"/>
  <c r="I178" i="16"/>
  <c r="K178" i="16"/>
  <c r="G179" i="16"/>
  <c r="I179" i="16"/>
  <c r="K179" i="16"/>
  <c r="M179" i="16"/>
  <c r="O179" i="16"/>
  <c r="O178" i="16" s="1"/>
  <c r="Q179" i="16"/>
  <c r="V179" i="16"/>
  <c r="V178" i="16" s="1"/>
  <c r="G181" i="16"/>
  <c r="I181" i="16"/>
  <c r="K181" i="16"/>
  <c r="M181" i="16"/>
  <c r="O181" i="16"/>
  <c r="Q181" i="16"/>
  <c r="Q178" i="16" s="1"/>
  <c r="V181" i="16"/>
  <c r="G183" i="16"/>
  <c r="G178" i="16" s="1"/>
  <c r="I183" i="16"/>
  <c r="K183" i="16"/>
  <c r="O183" i="16"/>
  <c r="Q183" i="16"/>
  <c r="V183" i="16"/>
  <c r="I185" i="16"/>
  <c r="O185" i="16"/>
  <c r="Q185" i="16"/>
  <c r="V185" i="16"/>
  <c r="G186" i="16"/>
  <c r="G185" i="16" s="1"/>
  <c r="I186" i="16"/>
  <c r="K186" i="16"/>
  <c r="K185" i="16" s="1"/>
  <c r="O186" i="16"/>
  <c r="Q186" i="16"/>
  <c r="V186" i="16"/>
  <c r="G192" i="16"/>
  <c r="I192" i="16"/>
  <c r="G193" i="16"/>
  <c r="M193" i="16" s="1"/>
  <c r="M192" i="16" s="1"/>
  <c r="I193" i="16"/>
  <c r="K193" i="16"/>
  <c r="K192" i="16" s="1"/>
  <c r="O193" i="16"/>
  <c r="O192" i="16" s="1"/>
  <c r="Q193" i="16"/>
  <c r="Q192" i="16" s="1"/>
  <c r="V193" i="16"/>
  <c r="G196" i="16"/>
  <c r="I196" i="16"/>
  <c r="K196" i="16"/>
  <c r="M196" i="16"/>
  <c r="O196" i="16"/>
  <c r="Q196" i="16"/>
  <c r="V196" i="16"/>
  <c r="G198" i="16"/>
  <c r="I198" i="16"/>
  <c r="K198" i="16"/>
  <c r="M198" i="16"/>
  <c r="O198" i="16"/>
  <c r="Q198" i="16"/>
  <c r="V198" i="16"/>
  <c r="V192" i="16" s="1"/>
  <c r="G200" i="16"/>
  <c r="I200" i="16"/>
  <c r="K200" i="16"/>
  <c r="M200" i="16"/>
  <c r="O200" i="16"/>
  <c r="Q200" i="16"/>
  <c r="V200" i="16"/>
  <c r="AE203" i="16"/>
  <c r="G276" i="15"/>
  <c r="BA245" i="15"/>
  <c r="BA185" i="15"/>
  <c r="BA182" i="15"/>
  <c r="BA170" i="15"/>
  <c r="BA137" i="15"/>
  <c r="BA131" i="15"/>
  <c r="BA113" i="15"/>
  <c r="BA93" i="15"/>
  <c r="BA75" i="15"/>
  <c r="BA68" i="15"/>
  <c r="BA43" i="15"/>
  <c r="BA40" i="15"/>
  <c r="BA37" i="15"/>
  <c r="BA33" i="15"/>
  <c r="BA28" i="15"/>
  <c r="BA24" i="15"/>
  <c r="BA20" i="15"/>
  <c r="BA16" i="15"/>
  <c r="G9" i="15"/>
  <c r="I9" i="15"/>
  <c r="I8" i="15" s="1"/>
  <c r="K9" i="15"/>
  <c r="M9" i="15"/>
  <c r="O9" i="15"/>
  <c r="Q9" i="15"/>
  <c r="V9" i="15"/>
  <c r="V8" i="15" s="1"/>
  <c r="G12" i="15"/>
  <c r="M12" i="15" s="1"/>
  <c r="I12" i="15"/>
  <c r="K12" i="15"/>
  <c r="K8" i="15" s="1"/>
  <c r="O12" i="15"/>
  <c r="Q12" i="15"/>
  <c r="V12" i="15"/>
  <c r="G15" i="15"/>
  <c r="M15" i="15" s="1"/>
  <c r="I15" i="15"/>
  <c r="K15" i="15"/>
  <c r="O15" i="15"/>
  <c r="Q15" i="15"/>
  <c r="V15" i="15"/>
  <c r="G19" i="15"/>
  <c r="M19" i="15" s="1"/>
  <c r="I19" i="15"/>
  <c r="K19" i="15"/>
  <c r="O19" i="15"/>
  <c r="O8" i="15" s="1"/>
  <c r="Q19" i="15"/>
  <c r="V19" i="15"/>
  <c r="G23" i="15"/>
  <c r="I23" i="15"/>
  <c r="K23" i="15"/>
  <c r="M23" i="15"/>
  <c r="O23" i="15"/>
  <c r="Q23" i="15"/>
  <c r="V23" i="15"/>
  <c r="G27" i="15"/>
  <c r="I27" i="15"/>
  <c r="K27" i="15"/>
  <c r="M27" i="15"/>
  <c r="O27" i="15"/>
  <c r="Q27" i="15"/>
  <c r="V27" i="15"/>
  <c r="G32" i="15"/>
  <c r="I32" i="15"/>
  <c r="K32" i="15"/>
  <c r="M32" i="15"/>
  <c r="O32" i="15"/>
  <c r="Q32" i="15"/>
  <c r="V32" i="15"/>
  <c r="G36" i="15"/>
  <c r="M36" i="15" s="1"/>
  <c r="I36" i="15"/>
  <c r="K36" i="15"/>
  <c r="O36" i="15"/>
  <c r="Q36" i="15"/>
  <c r="Q8" i="15" s="1"/>
  <c r="V36" i="15"/>
  <c r="G39" i="15"/>
  <c r="I39" i="15"/>
  <c r="K39" i="15"/>
  <c r="M39" i="15"/>
  <c r="O39" i="15"/>
  <c r="Q39" i="15"/>
  <c r="V39" i="15"/>
  <c r="G42" i="15"/>
  <c r="M42" i="15" s="1"/>
  <c r="I42" i="15"/>
  <c r="K42" i="15"/>
  <c r="O42" i="15"/>
  <c r="Q42" i="15"/>
  <c r="V42" i="15"/>
  <c r="G45" i="15"/>
  <c r="M45" i="15" s="1"/>
  <c r="I45" i="15"/>
  <c r="K45" i="15"/>
  <c r="O45" i="15"/>
  <c r="Q45" i="15"/>
  <c r="V45" i="15"/>
  <c r="G48" i="15"/>
  <c r="M48" i="15" s="1"/>
  <c r="I48" i="15"/>
  <c r="K48" i="15"/>
  <c r="O48" i="15"/>
  <c r="Q48" i="15"/>
  <c r="V48" i="15"/>
  <c r="G51" i="15"/>
  <c r="I51" i="15"/>
  <c r="K51" i="15"/>
  <c r="M51" i="15"/>
  <c r="O51" i="15"/>
  <c r="Q51" i="15"/>
  <c r="V51" i="15"/>
  <c r="G54" i="15"/>
  <c r="I54" i="15"/>
  <c r="K54" i="15"/>
  <c r="M54" i="15"/>
  <c r="O54" i="15"/>
  <c r="Q54" i="15"/>
  <c r="V54" i="15"/>
  <c r="G60" i="15"/>
  <c r="I60" i="15"/>
  <c r="K60" i="15"/>
  <c r="M60" i="15"/>
  <c r="O60" i="15"/>
  <c r="Q60" i="15"/>
  <c r="V60" i="15"/>
  <c r="G63" i="15"/>
  <c r="M63" i="15" s="1"/>
  <c r="I63" i="15"/>
  <c r="K63" i="15"/>
  <c r="O63" i="15"/>
  <c r="Q63" i="15"/>
  <c r="V63" i="15"/>
  <c r="G67" i="15"/>
  <c r="I67" i="15"/>
  <c r="K67" i="15"/>
  <c r="M67" i="15"/>
  <c r="O67" i="15"/>
  <c r="Q67" i="15"/>
  <c r="V67" i="15"/>
  <c r="G70" i="15"/>
  <c r="M70" i="15" s="1"/>
  <c r="I70" i="15"/>
  <c r="K70" i="15"/>
  <c r="O70" i="15"/>
  <c r="Q70" i="15"/>
  <c r="V70" i="15"/>
  <c r="G74" i="15"/>
  <c r="M74" i="15" s="1"/>
  <c r="I74" i="15"/>
  <c r="K74" i="15"/>
  <c r="O74" i="15"/>
  <c r="Q74" i="15"/>
  <c r="V74" i="15"/>
  <c r="G79" i="15"/>
  <c r="M79" i="15" s="1"/>
  <c r="I79" i="15"/>
  <c r="K79" i="15"/>
  <c r="O79" i="15"/>
  <c r="Q79" i="15"/>
  <c r="V79" i="15"/>
  <c r="G81" i="15"/>
  <c r="I81" i="15"/>
  <c r="K81" i="15"/>
  <c r="M81" i="15"/>
  <c r="O81" i="15"/>
  <c r="Q81" i="15"/>
  <c r="V81" i="15"/>
  <c r="G83" i="15"/>
  <c r="I83" i="15"/>
  <c r="K83" i="15"/>
  <c r="M83" i="15"/>
  <c r="O83" i="15"/>
  <c r="Q83" i="15"/>
  <c r="V83" i="15"/>
  <c r="O85" i="15"/>
  <c r="G86" i="15"/>
  <c r="G85" i="15" s="1"/>
  <c r="I86" i="15"/>
  <c r="I85" i="15" s="1"/>
  <c r="K86" i="15"/>
  <c r="O86" i="15"/>
  <c r="Q86" i="15"/>
  <c r="Q85" i="15" s="1"/>
  <c r="V86" i="15"/>
  <c r="V85" i="15" s="1"/>
  <c r="G89" i="15"/>
  <c r="I89" i="15"/>
  <c r="K89" i="15"/>
  <c r="K85" i="15" s="1"/>
  <c r="M89" i="15"/>
  <c r="O89" i="15"/>
  <c r="Q89" i="15"/>
  <c r="V89" i="15"/>
  <c r="G92" i="15"/>
  <c r="M92" i="15" s="1"/>
  <c r="I92" i="15"/>
  <c r="K92" i="15"/>
  <c r="O92" i="15"/>
  <c r="Q92" i="15"/>
  <c r="V92" i="15"/>
  <c r="G95" i="15"/>
  <c r="M95" i="15" s="1"/>
  <c r="I95" i="15"/>
  <c r="K95" i="15"/>
  <c r="O95" i="15"/>
  <c r="Q95" i="15"/>
  <c r="V95" i="15"/>
  <c r="G97" i="15"/>
  <c r="M97" i="15" s="1"/>
  <c r="I97" i="15"/>
  <c r="K97" i="15"/>
  <c r="O97" i="15"/>
  <c r="Q97" i="15"/>
  <c r="V97" i="15"/>
  <c r="G99" i="15"/>
  <c r="K99" i="15"/>
  <c r="Q99" i="15"/>
  <c r="G100" i="15"/>
  <c r="I100" i="15"/>
  <c r="I99" i="15" s="1"/>
  <c r="K100" i="15"/>
  <c r="M100" i="15"/>
  <c r="M99" i="15" s="1"/>
  <c r="O100" i="15"/>
  <c r="O99" i="15" s="1"/>
  <c r="Q100" i="15"/>
  <c r="V100" i="15"/>
  <c r="V99" i="15" s="1"/>
  <c r="G104" i="15"/>
  <c r="G103" i="15" s="1"/>
  <c r="I104" i="15"/>
  <c r="I103" i="15" s="1"/>
  <c r="K104" i="15"/>
  <c r="O104" i="15"/>
  <c r="Q104" i="15"/>
  <c r="V104" i="15"/>
  <c r="V103" i="15" s="1"/>
  <c r="G109" i="15"/>
  <c r="I109" i="15"/>
  <c r="K109" i="15"/>
  <c r="M109" i="15"/>
  <c r="O109" i="15"/>
  <c r="Q109" i="15"/>
  <c r="V109" i="15"/>
  <c r="G112" i="15"/>
  <c r="M112" i="15" s="1"/>
  <c r="I112" i="15"/>
  <c r="K112" i="15"/>
  <c r="K103" i="15" s="1"/>
  <c r="O112" i="15"/>
  <c r="Q112" i="15"/>
  <c r="V112" i="15"/>
  <c r="G115" i="15"/>
  <c r="M115" i="15" s="1"/>
  <c r="I115" i="15"/>
  <c r="K115" i="15"/>
  <c r="O115" i="15"/>
  <c r="Q115" i="15"/>
  <c r="V115" i="15"/>
  <c r="G119" i="15"/>
  <c r="M119" i="15" s="1"/>
  <c r="I119" i="15"/>
  <c r="K119" i="15"/>
  <c r="O119" i="15"/>
  <c r="Q119" i="15"/>
  <c r="V119" i="15"/>
  <c r="G122" i="15"/>
  <c r="I122" i="15"/>
  <c r="K122" i="15"/>
  <c r="M122" i="15"/>
  <c r="O122" i="15"/>
  <c r="Q122" i="15"/>
  <c r="V122" i="15"/>
  <c r="G123" i="15"/>
  <c r="I123" i="15"/>
  <c r="K123" i="15"/>
  <c r="M123" i="15"/>
  <c r="O123" i="15"/>
  <c r="O103" i="15" s="1"/>
  <c r="Q123" i="15"/>
  <c r="V123" i="15"/>
  <c r="G126" i="15"/>
  <c r="M126" i="15" s="1"/>
  <c r="I126" i="15"/>
  <c r="K126" i="15"/>
  <c r="O126" i="15"/>
  <c r="Q126" i="15"/>
  <c r="Q103" i="15" s="1"/>
  <c r="V126" i="15"/>
  <c r="G129" i="15"/>
  <c r="M129" i="15" s="1"/>
  <c r="I129" i="15"/>
  <c r="K129" i="15"/>
  <c r="O129" i="15"/>
  <c r="Q129" i="15"/>
  <c r="V129" i="15"/>
  <c r="G130" i="15"/>
  <c r="I130" i="15"/>
  <c r="K130" i="15"/>
  <c r="M130" i="15"/>
  <c r="O130" i="15"/>
  <c r="Q130" i="15"/>
  <c r="V130" i="15"/>
  <c r="G136" i="15"/>
  <c r="M136" i="15" s="1"/>
  <c r="I136" i="15"/>
  <c r="K136" i="15"/>
  <c r="O136" i="15"/>
  <c r="Q136" i="15"/>
  <c r="V136" i="15"/>
  <c r="G139" i="15"/>
  <c r="M139" i="15" s="1"/>
  <c r="I139" i="15"/>
  <c r="K139" i="15"/>
  <c r="O139" i="15"/>
  <c r="Q139" i="15"/>
  <c r="V139" i="15"/>
  <c r="G141" i="15"/>
  <c r="M141" i="15" s="1"/>
  <c r="I141" i="15"/>
  <c r="K141" i="15"/>
  <c r="O141" i="15"/>
  <c r="Q141" i="15"/>
  <c r="V141" i="15"/>
  <c r="G143" i="15"/>
  <c r="I143" i="15"/>
  <c r="K143" i="15"/>
  <c r="M143" i="15"/>
  <c r="O143" i="15"/>
  <c r="Q143" i="15"/>
  <c r="V143" i="15"/>
  <c r="G146" i="15"/>
  <c r="I146" i="15"/>
  <c r="K146" i="15"/>
  <c r="M146" i="15"/>
  <c r="O146" i="15"/>
  <c r="Q146" i="15"/>
  <c r="V146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I160" i="15"/>
  <c r="K160" i="15"/>
  <c r="M160" i="15"/>
  <c r="O160" i="15"/>
  <c r="Q160" i="15"/>
  <c r="V160" i="15"/>
  <c r="G163" i="15"/>
  <c r="M163" i="15" s="1"/>
  <c r="I163" i="15"/>
  <c r="K163" i="15"/>
  <c r="O163" i="15"/>
  <c r="Q163" i="15"/>
  <c r="V163" i="15"/>
  <c r="G166" i="15"/>
  <c r="M166" i="15" s="1"/>
  <c r="I166" i="15"/>
  <c r="K166" i="15"/>
  <c r="O166" i="15"/>
  <c r="Q166" i="15"/>
  <c r="V166" i="15"/>
  <c r="G169" i="15"/>
  <c r="G168" i="15" s="1"/>
  <c r="I169" i="15"/>
  <c r="K169" i="15"/>
  <c r="M169" i="15"/>
  <c r="O169" i="15"/>
  <c r="Q169" i="15"/>
  <c r="Q168" i="15" s="1"/>
  <c r="V169" i="15"/>
  <c r="V168" i="15" s="1"/>
  <c r="G172" i="15"/>
  <c r="I172" i="15"/>
  <c r="K172" i="15"/>
  <c r="M172" i="15"/>
  <c r="O172" i="15"/>
  <c r="O168" i="15" s="1"/>
  <c r="Q172" i="15"/>
  <c r="V172" i="15"/>
  <c r="G175" i="15"/>
  <c r="I175" i="15"/>
  <c r="K175" i="15"/>
  <c r="M175" i="15"/>
  <c r="O175" i="15"/>
  <c r="Q175" i="15"/>
  <c r="V175" i="15"/>
  <c r="G178" i="15"/>
  <c r="M178" i="15" s="1"/>
  <c r="I178" i="15"/>
  <c r="K178" i="15"/>
  <c r="O178" i="15"/>
  <c r="Q178" i="15"/>
  <c r="V178" i="15"/>
  <c r="G181" i="15"/>
  <c r="I181" i="15"/>
  <c r="K181" i="15"/>
  <c r="M181" i="15"/>
  <c r="O181" i="15"/>
  <c r="Q181" i="15"/>
  <c r="V181" i="15"/>
  <c r="G184" i="15"/>
  <c r="M184" i="15" s="1"/>
  <c r="I184" i="15"/>
  <c r="K184" i="15"/>
  <c r="O184" i="15"/>
  <c r="Q184" i="15"/>
  <c r="V184" i="15"/>
  <c r="G187" i="15"/>
  <c r="M187" i="15" s="1"/>
  <c r="I187" i="15"/>
  <c r="I168" i="15" s="1"/>
  <c r="K187" i="15"/>
  <c r="O187" i="15"/>
  <c r="Q187" i="15"/>
  <c r="V187" i="15"/>
  <c r="G189" i="15"/>
  <c r="M189" i="15" s="1"/>
  <c r="I189" i="15"/>
  <c r="K189" i="15"/>
  <c r="K168" i="15" s="1"/>
  <c r="O189" i="15"/>
  <c r="Q189" i="15"/>
  <c r="V189" i="15"/>
  <c r="G190" i="15"/>
  <c r="I190" i="15"/>
  <c r="K190" i="15"/>
  <c r="M190" i="15"/>
  <c r="O190" i="15"/>
  <c r="Q190" i="15"/>
  <c r="V190" i="15"/>
  <c r="G191" i="15"/>
  <c r="I191" i="15"/>
  <c r="K191" i="15"/>
  <c r="M191" i="15"/>
  <c r="O191" i="15"/>
  <c r="Q191" i="15"/>
  <c r="V191" i="15"/>
  <c r="G192" i="15"/>
  <c r="I192" i="15"/>
  <c r="K192" i="15"/>
  <c r="M192" i="15"/>
  <c r="O192" i="15"/>
  <c r="Q192" i="15"/>
  <c r="V192" i="15"/>
  <c r="G193" i="15"/>
  <c r="M193" i="15" s="1"/>
  <c r="I193" i="15"/>
  <c r="K193" i="15"/>
  <c r="O193" i="15"/>
  <c r="Q193" i="15"/>
  <c r="V193" i="15"/>
  <c r="G194" i="15"/>
  <c r="I194" i="15"/>
  <c r="K194" i="15"/>
  <c r="M194" i="15"/>
  <c r="O194" i="15"/>
  <c r="Q194" i="15"/>
  <c r="V194" i="15"/>
  <c r="G195" i="15"/>
  <c r="M195" i="15" s="1"/>
  <c r="I195" i="15"/>
  <c r="K195" i="15"/>
  <c r="O195" i="15"/>
  <c r="Q195" i="15"/>
  <c r="V195" i="15"/>
  <c r="G197" i="15"/>
  <c r="M197" i="15" s="1"/>
  <c r="I197" i="15"/>
  <c r="K197" i="15"/>
  <c r="K196" i="15" s="1"/>
  <c r="O197" i="15"/>
  <c r="O196" i="15" s="1"/>
  <c r="Q197" i="15"/>
  <c r="Q196" i="15" s="1"/>
  <c r="V197" i="15"/>
  <c r="G199" i="15"/>
  <c r="I199" i="15"/>
  <c r="K199" i="15"/>
  <c r="M199" i="15"/>
  <c r="O199" i="15"/>
  <c r="Q199" i="15"/>
  <c r="V199" i="15"/>
  <c r="G205" i="15"/>
  <c r="I205" i="15"/>
  <c r="K205" i="15"/>
  <c r="M205" i="15"/>
  <c r="O205" i="15"/>
  <c r="Q205" i="15"/>
  <c r="V205" i="15"/>
  <c r="V196" i="15" s="1"/>
  <c r="G207" i="15"/>
  <c r="I207" i="15"/>
  <c r="K207" i="15"/>
  <c r="M207" i="15"/>
  <c r="O207" i="15"/>
  <c r="Q207" i="15"/>
  <c r="V207" i="15"/>
  <c r="G210" i="15"/>
  <c r="M210" i="15" s="1"/>
  <c r="I210" i="15"/>
  <c r="K210" i="15"/>
  <c r="O210" i="15"/>
  <c r="Q210" i="15"/>
  <c r="V210" i="15"/>
  <c r="G215" i="15"/>
  <c r="I215" i="15"/>
  <c r="K215" i="15"/>
  <c r="M215" i="15"/>
  <c r="O215" i="15"/>
  <c r="Q215" i="15"/>
  <c r="V215" i="15"/>
  <c r="G217" i="15"/>
  <c r="M217" i="15" s="1"/>
  <c r="I217" i="15"/>
  <c r="K217" i="15"/>
  <c r="O217" i="15"/>
  <c r="Q217" i="15"/>
  <c r="V217" i="15"/>
  <c r="G219" i="15"/>
  <c r="M219" i="15" s="1"/>
  <c r="I219" i="15"/>
  <c r="I196" i="15" s="1"/>
  <c r="K219" i="15"/>
  <c r="O219" i="15"/>
  <c r="Q219" i="15"/>
  <c r="V219" i="15"/>
  <c r="G221" i="15"/>
  <c r="M221" i="15" s="1"/>
  <c r="I221" i="15"/>
  <c r="K221" i="15"/>
  <c r="O221" i="15"/>
  <c r="Q221" i="15"/>
  <c r="V221" i="15"/>
  <c r="G223" i="15"/>
  <c r="I223" i="15"/>
  <c r="K223" i="15"/>
  <c r="M223" i="15"/>
  <c r="O223" i="15"/>
  <c r="Q223" i="15"/>
  <c r="V223" i="15"/>
  <c r="G226" i="15"/>
  <c r="I226" i="15"/>
  <c r="K226" i="15"/>
  <c r="M226" i="15"/>
  <c r="O226" i="15"/>
  <c r="Q226" i="15"/>
  <c r="V226" i="15"/>
  <c r="G233" i="15"/>
  <c r="I233" i="15"/>
  <c r="K233" i="15"/>
  <c r="M233" i="15"/>
  <c r="O233" i="15"/>
  <c r="Q233" i="15"/>
  <c r="V233" i="15"/>
  <c r="G239" i="15"/>
  <c r="M239" i="15" s="1"/>
  <c r="I239" i="15"/>
  <c r="K239" i="15"/>
  <c r="O239" i="15"/>
  <c r="Q239" i="15"/>
  <c r="V239" i="15"/>
  <c r="G241" i="15"/>
  <c r="I241" i="15"/>
  <c r="K241" i="15"/>
  <c r="M241" i="15"/>
  <c r="O241" i="15"/>
  <c r="Q241" i="15"/>
  <c r="V241" i="15"/>
  <c r="G243" i="15"/>
  <c r="K243" i="15"/>
  <c r="Q243" i="15"/>
  <c r="G244" i="15"/>
  <c r="I244" i="15"/>
  <c r="I243" i="15" s="1"/>
  <c r="K244" i="15"/>
  <c r="M244" i="15"/>
  <c r="M243" i="15" s="1"/>
  <c r="O244" i="15"/>
  <c r="O243" i="15" s="1"/>
  <c r="Q244" i="15"/>
  <c r="V244" i="15"/>
  <c r="V243" i="15" s="1"/>
  <c r="G247" i="15"/>
  <c r="I247" i="15"/>
  <c r="K247" i="15"/>
  <c r="G248" i="15"/>
  <c r="I248" i="15"/>
  <c r="K248" i="15"/>
  <c r="M248" i="15"/>
  <c r="M247" i="15" s="1"/>
  <c r="O248" i="15"/>
  <c r="Q248" i="15"/>
  <c r="Q247" i="15" s="1"/>
  <c r="V248" i="15"/>
  <c r="V247" i="15" s="1"/>
  <c r="G252" i="15"/>
  <c r="I252" i="15"/>
  <c r="K252" i="15"/>
  <c r="M252" i="15"/>
  <c r="O252" i="15"/>
  <c r="O247" i="15" s="1"/>
  <c r="Q252" i="15"/>
  <c r="V252" i="15"/>
  <c r="G254" i="15"/>
  <c r="I254" i="15"/>
  <c r="K254" i="15"/>
  <c r="M254" i="15"/>
  <c r="O254" i="15"/>
  <c r="Q254" i="15"/>
  <c r="V254" i="15"/>
  <c r="G256" i="15"/>
  <c r="M256" i="15"/>
  <c r="O256" i="15"/>
  <c r="Q256" i="15"/>
  <c r="V256" i="15"/>
  <c r="G257" i="15"/>
  <c r="I257" i="15"/>
  <c r="I256" i="15" s="1"/>
  <c r="K257" i="15"/>
  <c r="K256" i="15" s="1"/>
  <c r="M257" i="15"/>
  <c r="O257" i="15"/>
  <c r="Q257" i="15"/>
  <c r="V257" i="15"/>
  <c r="G263" i="15"/>
  <c r="G264" i="15"/>
  <c r="I264" i="15"/>
  <c r="I263" i="15" s="1"/>
  <c r="K264" i="15"/>
  <c r="M264" i="15"/>
  <c r="M263" i="15" s="1"/>
  <c r="O264" i="15"/>
  <c r="O263" i="15" s="1"/>
  <c r="Q264" i="15"/>
  <c r="V264" i="15"/>
  <c r="G267" i="15"/>
  <c r="M267" i="15" s="1"/>
  <c r="I267" i="15"/>
  <c r="K267" i="15"/>
  <c r="K263" i="15" s="1"/>
  <c r="O267" i="15"/>
  <c r="Q267" i="15"/>
  <c r="V267" i="15"/>
  <c r="G269" i="15"/>
  <c r="I269" i="15"/>
  <c r="K269" i="15"/>
  <c r="M269" i="15"/>
  <c r="O269" i="15"/>
  <c r="Q269" i="15"/>
  <c r="Q263" i="15" s="1"/>
  <c r="V269" i="15"/>
  <c r="G273" i="15"/>
  <c r="I273" i="15"/>
  <c r="K273" i="15"/>
  <c r="M273" i="15"/>
  <c r="O273" i="15"/>
  <c r="Q273" i="15"/>
  <c r="V273" i="15"/>
  <c r="V263" i="15" s="1"/>
  <c r="AE276" i="15"/>
  <c r="G33" i="14"/>
  <c r="BA29" i="14"/>
  <c r="BA26" i="14"/>
  <c r="BA23" i="14"/>
  <c r="BA20" i="14"/>
  <c r="BA12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0" i="14"/>
  <c r="I10" i="14"/>
  <c r="K10" i="14"/>
  <c r="M10" i="14"/>
  <c r="O10" i="14"/>
  <c r="Q10" i="14"/>
  <c r="V10" i="14"/>
  <c r="G15" i="14"/>
  <c r="G14" i="14" s="1"/>
  <c r="I15" i="14"/>
  <c r="I14" i="14" s="1"/>
  <c r="K15" i="14"/>
  <c r="O15" i="14"/>
  <c r="O14" i="14" s="1"/>
  <c r="Q15" i="14"/>
  <c r="Q14" i="14" s="1"/>
  <c r="V15" i="14"/>
  <c r="G17" i="14"/>
  <c r="M17" i="14" s="1"/>
  <c r="I17" i="14"/>
  <c r="K17" i="14"/>
  <c r="K14" i="14" s="1"/>
  <c r="O17" i="14"/>
  <c r="Q17" i="14"/>
  <c r="V17" i="14"/>
  <c r="G18" i="14"/>
  <c r="I18" i="14"/>
  <c r="K18" i="14"/>
  <c r="M18" i="14"/>
  <c r="O18" i="14"/>
  <c r="Q18" i="14"/>
  <c r="V18" i="14"/>
  <c r="V14" i="14" s="1"/>
  <c r="G21" i="14"/>
  <c r="I21" i="14"/>
  <c r="K21" i="14"/>
  <c r="M21" i="14"/>
  <c r="O21" i="14"/>
  <c r="Q21" i="14"/>
  <c r="V21" i="14"/>
  <c r="G25" i="14"/>
  <c r="M25" i="14" s="1"/>
  <c r="I25" i="14"/>
  <c r="K25" i="14"/>
  <c r="O25" i="14"/>
  <c r="Q25" i="14"/>
  <c r="V25" i="14"/>
  <c r="G28" i="14"/>
  <c r="M28" i="14" s="1"/>
  <c r="I28" i="14"/>
  <c r="K28" i="14"/>
  <c r="O28" i="14"/>
  <c r="Q28" i="14"/>
  <c r="V28" i="14"/>
  <c r="G30" i="14"/>
  <c r="I30" i="14"/>
  <c r="K30" i="14"/>
  <c r="M30" i="14"/>
  <c r="O30" i="14"/>
  <c r="Q30" i="14"/>
  <c r="V30" i="14"/>
  <c r="AE33" i="14"/>
  <c r="G25" i="13"/>
  <c r="BA22" i="13"/>
  <c r="BA18" i="13"/>
  <c r="BA14" i="13"/>
  <c r="BA11" i="13"/>
  <c r="G8" i="13"/>
  <c r="G9" i="13"/>
  <c r="I9" i="13"/>
  <c r="I8" i="13" s="1"/>
  <c r="K9" i="13"/>
  <c r="M9" i="13"/>
  <c r="O9" i="13"/>
  <c r="O8" i="13" s="1"/>
  <c r="Q9" i="13"/>
  <c r="V9" i="13"/>
  <c r="V8" i="13" s="1"/>
  <c r="G10" i="13"/>
  <c r="I10" i="13"/>
  <c r="K10" i="13"/>
  <c r="M10" i="13"/>
  <c r="O10" i="13"/>
  <c r="Q10" i="13"/>
  <c r="V10" i="13"/>
  <c r="G12" i="13"/>
  <c r="M12" i="13" s="1"/>
  <c r="I12" i="13"/>
  <c r="K12" i="13"/>
  <c r="O12" i="13"/>
  <c r="Q12" i="13"/>
  <c r="Q8" i="13" s="1"/>
  <c r="V12" i="13"/>
  <c r="G16" i="13"/>
  <c r="I16" i="13"/>
  <c r="K16" i="13"/>
  <c r="M16" i="13"/>
  <c r="O16" i="13"/>
  <c r="Q16" i="13"/>
  <c r="V16" i="13"/>
  <c r="G20" i="13"/>
  <c r="M20" i="13" s="1"/>
  <c r="I20" i="13"/>
  <c r="K20" i="13"/>
  <c r="K8" i="13" s="1"/>
  <c r="O20" i="13"/>
  <c r="Q20" i="13"/>
  <c r="V20" i="13"/>
  <c r="AE25" i="13"/>
  <c r="AF25" i="13"/>
  <c r="G19" i="12"/>
  <c r="BA15" i="12"/>
  <c r="G8" i="12"/>
  <c r="I8" i="12"/>
  <c r="Q8" i="12"/>
  <c r="G9" i="12"/>
  <c r="M9" i="12" s="1"/>
  <c r="M8" i="12" s="1"/>
  <c r="I9" i="12"/>
  <c r="K9" i="12"/>
  <c r="K8" i="12" s="1"/>
  <c r="O9" i="12"/>
  <c r="Q9" i="12"/>
  <c r="V9" i="12"/>
  <c r="V8" i="12" s="1"/>
  <c r="G12" i="12"/>
  <c r="I12" i="12"/>
  <c r="K12" i="12"/>
  <c r="M12" i="12"/>
  <c r="O12" i="12"/>
  <c r="Q12" i="12"/>
  <c r="V12" i="12"/>
  <c r="G17" i="12"/>
  <c r="I17" i="12"/>
  <c r="K17" i="12"/>
  <c r="M17" i="12"/>
  <c r="O17" i="12"/>
  <c r="O8" i="12" s="1"/>
  <c r="Q17" i="12"/>
  <c r="V17" i="12"/>
  <c r="AE19" i="12"/>
  <c r="I20" i="1"/>
  <c r="I18" i="1"/>
  <c r="I17" i="1"/>
  <c r="F55" i="1"/>
  <c r="G23" i="1" s="1"/>
  <c r="H50" i="1"/>
  <c r="I50" i="1" s="1"/>
  <c r="H49" i="1"/>
  <c r="I49" i="1" s="1"/>
  <c r="H48" i="1"/>
  <c r="I48" i="1" s="1"/>
  <c r="H44" i="1"/>
  <c r="J28" i="1"/>
  <c r="J26" i="1"/>
  <c r="G38" i="1"/>
  <c r="F38" i="1"/>
  <c r="J23" i="1"/>
  <c r="J24" i="1"/>
  <c r="J25" i="1"/>
  <c r="J27" i="1"/>
  <c r="E24" i="1"/>
  <c r="E26" i="1"/>
  <c r="I90" i="1" l="1"/>
  <c r="J89" i="1" s="1"/>
  <c r="I16" i="1"/>
  <c r="I21" i="1" s="1"/>
  <c r="H54" i="1"/>
  <c r="I54" i="1" s="1"/>
  <c r="H53" i="1"/>
  <c r="I53" i="1" s="1"/>
  <c r="H47" i="1"/>
  <c r="I47" i="1" s="1"/>
  <c r="H43" i="1"/>
  <c r="I43" i="1" s="1"/>
  <c r="H42" i="1"/>
  <c r="I42" i="1" s="1"/>
  <c r="G55" i="1"/>
  <c r="A23" i="1"/>
  <c r="AF15" i="22"/>
  <c r="M8" i="21"/>
  <c r="AF68" i="21"/>
  <c r="AF75" i="20"/>
  <c r="G42" i="20"/>
  <c r="M9" i="20"/>
  <c r="M8" i="20" s="1"/>
  <c r="M88" i="19"/>
  <c r="M142" i="19"/>
  <c r="M86" i="19"/>
  <c r="M79" i="19" s="1"/>
  <c r="M140" i="19"/>
  <c r="M139" i="19" s="1"/>
  <c r="M9" i="19"/>
  <c r="M8" i="19" s="1"/>
  <c r="AF159" i="19"/>
  <c r="M9" i="18"/>
  <c r="M8" i="18" s="1"/>
  <c r="M32" i="17"/>
  <c r="G32" i="17"/>
  <c r="M71" i="17"/>
  <c r="M65" i="17" s="1"/>
  <c r="M12" i="17"/>
  <c r="M8" i="17" s="1"/>
  <c r="G8" i="17"/>
  <c r="M91" i="16"/>
  <c r="M8" i="16"/>
  <c r="M144" i="16"/>
  <c r="M183" i="16"/>
  <c r="M178" i="16" s="1"/>
  <c r="G144" i="16"/>
  <c r="G8" i="16"/>
  <c r="M186" i="16"/>
  <c r="M185" i="16" s="1"/>
  <c r="M130" i="16"/>
  <c r="M129" i="16" s="1"/>
  <c r="M8" i="15"/>
  <c r="M196" i="15"/>
  <c r="M168" i="15"/>
  <c r="M104" i="15"/>
  <c r="M103" i="15" s="1"/>
  <c r="M86" i="15"/>
  <c r="M85" i="15" s="1"/>
  <c r="AF276" i="15"/>
  <c r="G196" i="15"/>
  <c r="G8" i="15"/>
  <c r="M15" i="14"/>
  <c r="M14" i="14" s="1"/>
  <c r="AF33" i="14"/>
  <c r="M8" i="13"/>
  <c r="AF19" i="12"/>
  <c r="I39" i="1"/>
  <c r="I55" i="1" s="1"/>
  <c r="J81" i="1" l="1"/>
  <c r="J86" i="1"/>
  <c r="J82" i="1"/>
  <c r="J78" i="1"/>
  <c r="J85" i="1"/>
  <c r="J77" i="1"/>
  <c r="J87" i="1"/>
  <c r="J79" i="1"/>
  <c r="J88" i="1"/>
  <c r="J84" i="1"/>
  <c r="J80" i="1"/>
  <c r="J83" i="1"/>
  <c r="G25" i="1"/>
  <c r="A25" i="1" s="1"/>
  <c r="G28" i="1"/>
  <c r="G24" i="1"/>
  <c r="A24" i="1"/>
  <c r="J49" i="1"/>
  <c r="J43" i="1"/>
  <c r="J54" i="1"/>
  <c r="J46" i="1"/>
  <c r="J40" i="1"/>
  <c r="J53" i="1"/>
  <c r="J45" i="1"/>
  <c r="J39" i="1"/>
  <c r="J55" i="1" s="1"/>
  <c r="J51" i="1"/>
  <c r="J48" i="1"/>
  <c r="J42" i="1"/>
  <c r="J50" i="1"/>
  <c r="J47" i="1"/>
  <c r="J41" i="1"/>
  <c r="J52" i="1"/>
  <c r="J90" i="1" l="1"/>
  <c r="G26" i="1"/>
  <c r="A27" i="1" s="1"/>
  <c r="A26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3C292AA7-9FAE-4725-9B2A-F87A6CC6655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A326408-C45B-432D-9718-447E1F1BCCE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643FB463-5262-42C2-AEDD-DAACB70648E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8168DBA-7B7D-4146-AE9D-24B2A060D2A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82CEAC12-A07C-4EB6-B309-006EF5170A2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7949FD5-BF05-4636-BEED-C4E42C360C7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3469DAEC-B5FF-4462-825C-EAB032B87A9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A985660-6D9F-4DDF-B98E-7A6D89E8782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42500F88-3EC1-4721-9434-A918378C99D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6A817AD-CA78-4900-B622-38F3D320435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5F05A575-EC19-450E-A1D3-BF7E56D6694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1795619-B690-4541-AC8C-1AAD1B11451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183D0C20-AAE9-41FB-8118-474DA9AA67E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A80F21D-74AB-4C07-9006-9B65BCD9D75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A21D1570-D8D8-4D5B-8BE4-8687E802D70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BF7F8B9-43D1-4F7A-B44B-05BEDB036F6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7B79FD6C-9325-41AC-860D-945E3679D4B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CF61200-86FC-4081-9A6C-60973476EDF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393A9D60-90F6-40DB-8345-4C73C40CF18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F7AEB33-7E83-4C9D-ABD2-C6A4ED2F4D1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6AEAFFB7-21EC-4696-A346-C600F159A9E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D3653B0-FDBA-41E8-9D3A-31F2BD38860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<sst xmlns="http://schemas.openxmlformats.org/spreadsheetml/2006/main" count="4697" uniqueCount="866">
  <si>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</si>
  <si>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</si>
  <si>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</si>
  <si>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</si>
  <si>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</si>
  <si>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</si>
  <si>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</si>
  <si>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</si>
  <si>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</si>
  <si>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</si>
  <si>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</si>
  <si>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</si>
  <si>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</si>
  <si>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</si>
  <si>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</si>
  <si>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</si>
  <si>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</si>
  <si>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</si>
  <si>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</si>
  <si>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</si>
  <si>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</si>
  <si>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</si>
  <si>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</si>
  <si>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</si>
  <si>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</si>
  <si>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</si>
  <si>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</si>
  <si>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</si>
  <si>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</si>
  <si>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</si>
  <si>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</si>
  <si>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</si>
  <si>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</si>
  <si>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</si>
  <si>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</si>
  <si>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</si>
  <si>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</si>
  <si>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</si>
  <si>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</si>
  <si>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</si>
  <si>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</si>
  <si>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</si>
  <si>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</si>
  <si>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21Zak00060</t>
  </si>
  <si>
    <t>Propojovací chodník Zubří – Staré Zubří, ul. Starozuberská – 2. část</t>
  </si>
  <si>
    <t>Město Zubří</t>
  </si>
  <si>
    <t>U Domoviny 234</t>
  </si>
  <si>
    <t>Zubří</t>
  </si>
  <si>
    <t>75654</t>
  </si>
  <si>
    <t>00304492</t>
  </si>
  <si>
    <t>CZ00304492</t>
  </si>
  <si>
    <t>MSS - projekt s.r.o.</t>
  </si>
  <si>
    <t>Michelská 580/63</t>
  </si>
  <si>
    <t>Praha-Michle</t>
  </si>
  <si>
    <t>14100</t>
  </si>
  <si>
    <t>26849836</t>
  </si>
  <si>
    <t>Stavba</t>
  </si>
  <si>
    <t>Ostatní a vedlejší náklady</t>
  </si>
  <si>
    <t>1</t>
  </si>
  <si>
    <t>VON - PH</t>
  </si>
  <si>
    <t>2</t>
  </si>
  <si>
    <t>VON - PD</t>
  </si>
  <si>
    <t>3</t>
  </si>
  <si>
    <t>VON - Nepřímé náklady</t>
  </si>
  <si>
    <t>Stavební objekt</t>
  </si>
  <si>
    <t>SO 101</t>
  </si>
  <si>
    <t>Chodník</t>
  </si>
  <si>
    <t>Chodník vpravo 0,050 až 0,230 - PH</t>
  </si>
  <si>
    <t>Zpevněná plocha 0,230 až 0,283 - Nezpůsobilé</t>
  </si>
  <si>
    <t>Silniční obrubník vlevo km 0,010 až 0,143 - PD</t>
  </si>
  <si>
    <t>4</t>
  </si>
  <si>
    <t>Sjezdy mimo trasu chodníku - Nezpůsobilé</t>
  </si>
  <si>
    <t>SO 102</t>
  </si>
  <si>
    <t>ÚČELOVÉ ODVODNĚNÍ KOMUNIKACE</t>
  </si>
  <si>
    <t>Stoka odvodnění Š1-Š6 - PH</t>
  </si>
  <si>
    <t>Stoka odvodnění Š6-Š7 - Nezpůsobilé</t>
  </si>
  <si>
    <t>Horské vpusti HV1,HV2 - Nezpůsobilé</t>
  </si>
  <si>
    <t>Rekultivace příkopu - PD</t>
  </si>
  <si>
    <t>Celkem za stavbu</t>
  </si>
  <si>
    <t>CZK</t>
  </si>
  <si>
    <t>#POPS</t>
  </si>
  <si>
    <t>Popis stavby: 21Zak00060 - Propojovací chodník Zubří – Staré Zubří, ul. Starozuberská – 2. část</t>
  </si>
  <si>
    <t>#POPO</t>
  </si>
  <si>
    <t>Popis objektu: 00 - Vedlejší a ostatní náklady</t>
  </si>
  <si>
    <t>#POPR</t>
  </si>
  <si>
    <t>Popis rozpočtu: 1 - VON - PH</t>
  </si>
  <si>
    <t>Popis rozpočtu: 2 - VON - PD</t>
  </si>
  <si>
    <t>Popis rozpočtu: 3 - VON - Nepřímé náklady</t>
  </si>
  <si>
    <t>Popis objektu: SO 101 - Chodník</t>
  </si>
  <si>
    <t>Popis rozpočtu: 1 - Chodník vpravo 0,050 až 0,230 - PH</t>
  </si>
  <si>
    <t>Popis rozpočtu: 2 - Zpevněná plocha 0,230 až 0,283 - Nezpůsobilé</t>
  </si>
  <si>
    <t>Popis rozpočtu: 3 - Silniční obrubník vlevo km 0,010 až 0,143 - PD</t>
  </si>
  <si>
    <t>Popis rozpočtu: 4 - Sjezdy mimo trasu chodníku - Nezpůsobilé</t>
  </si>
  <si>
    <t>Popis objektu: SO 102 - ÚČELOVÉ ODVODNĚNÍ KOMUNIKACE</t>
  </si>
  <si>
    <t>Popis rozpočtu: 1 - Stoka odvodnění Š1-Š6 - PH</t>
  </si>
  <si>
    <t>Popis rozpočtu: 2 - Stoka odvodnění Š6-Š7 - Nezpůsobilé</t>
  </si>
  <si>
    <t>Popis rozpočtu: 3 - Horské vpusti HV1,HV2 - Nezpůsobilé</t>
  </si>
  <si>
    <t>Popis rozpočtu: 4 - Rekultivace příkopu - PD</t>
  </si>
  <si>
    <t>Rekapitulace dílů</t>
  </si>
  <si>
    <t>Typ dílu</t>
  </si>
  <si>
    <t>Zemní práce</t>
  </si>
  <si>
    <t>Základy a zvláštní zakládání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</si>
  <si>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</si>
  <si>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</si>
  <si>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</si>
  <si>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</si>
  <si>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</si>
  <si>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</si>
  <si>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</si>
  <si>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96</t>
  </si>
  <si>
    <t>Bourání konstrukcí</t>
  </si>
  <si>
    <t>97</t>
  </si>
  <si>
    <t>Přesuny suti a vybouraných hmot</t>
  </si>
  <si>
    <t>99</t>
  </si>
  <si>
    <t>Staveništní přesun hmot</t>
  </si>
  <si>
    <t>M23</t>
  </si>
  <si>
    <t>Montáže potrubí</t>
  </si>
  <si>
    <t>D96</t>
  </si>
  <si>
    <t>PSU</t>
  </si>
  <si>
    <t>VN</t>
  </si>
  <si>
    <t>ON</t>
  </si>
  <si>
    <t>Soupis vedlejších a ostatních nákladů</t>
  </si>
  <si>
    <t>#TypZaznamu#</t>
  </si>
  <si>
    <t>STA</t>
  </si>
  <si>
    <t>00</t>
  </si>
  <si>
    <t>Vedlejší a ostatní náklady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</si>
  <si>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</si>
  <si>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</si>
  <si>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</si>
  <si>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</si>
  <si>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</si>
  <si>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</si>
  <si>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</si>
  <si>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</si>
  <si>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</si>
  <si>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</si>
  <si>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</si>
  <si>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</si>
  <si>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</si>
  <si>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</si>
  <si>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</si>
  <si>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</si>
  <si>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</si>
  <si>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</si>
  <si>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</si>
  <si>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</si>
  <si>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</si>
  <si>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</si>
  <si>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</si>
  <si>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</si>
  <si>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</si>
  <si>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</si>
  <si>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</si>
  <si>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 R</t>
  </si>
  <si>
    <t xml:space="preserve">Geodetické práce </t>
  </si>
  <si>
    <t>Soubor</t>
  </si>
  <si>
    <t>RTS 24/ I</t>
  </si>
  <si>
    <t>Indiv</t>
  </si>
  <si>
    <t>VRN</t>
  </si>
  <si>
    <t>Běžná</t>
  </si>
  <si>
    <t>POL99_8</t>
  </si>
  <si>
    <t>Geodetické práce v průběhu výstavby. Polní měření atd.</t>
  </si>
  <si>
    <t>POP</t>
  </si>
  <si>
    <t>Vytýčení parcel : 1</t>
  </si>
  <si>
    <t>VV</t>
  </si>
  <si>
    <t>005111020R</t>
  </si>
  <si>
    <t>Vytyčení stavby</t>
  </si>
  <si>
    <t>Celkem za objekt</t>
  </si>
  <si>
    <t>Geodetické zaměření rohů stavby, stabilizace bodů a sestavení laviček.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</si>
  <si>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</si>
  <si>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</si>
  <si>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</si>
  <si>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SUM</t>
  </si>
  <si>
    <t>END</t>
  </si>
  <si>
    <t>005211020R</t>
  </si>
  <si>
    <t>Ochrana stávaj. inženýrských sítí na staveništi</t>
  </si>
  <si>
    <t>005211030R</t>
  </si>
  <si>
    <t xml:space="preserve">Dočasná dopravní opatření </t>
  </si>
  <si>
    <t>Náklady na vyřízení, vyhotovení návrhu DZ, stanovení trvalého i dočasného DZ. Obsahuje i náklady na rozmístění dočasného značení.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</si>
  <si>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</si>
  <si>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</si>
  <si>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</si>
  <si>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</si>
  <si>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</si>
  <si>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</si>
  <si>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Statická zkouška deformačního modulu talířová : 3</t>
  </si>
  <si>
    <t>Náklady zhotovitele, související s prováděním zkoušek a revizí předepsaných technickými normami nebo objednatelem a které jsou pro provedení díla nezbytné. Lehké rázové zkoušky únosnosti zemní pláně.</t>
  </si>
  <si>
    <t>Dynamická zkouška deformačního modulu : 6</t>
  </si>
  <si>
    <t>005121 R</t>
  </si>
  <si>
    <t>Zařízení staveniště</t>
  </si>
  <si>
    <t>POL99_0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</si>
  <si>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</si>
  <si>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</si>
  <si>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</si>
  <si>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273766T10</t>
  </si>
  <si>
    <t>Zajištění fotodokumentace průběhu stavby</t>
  </si>
  <si>
    <t>soubor</t>
  </si>
  <si>
    <t>Vlastní</t>
  </si>
  <si>
    <t>Práce</t>
  </si>
  <si>
    <t>POL1_9</t>
  </si>
  <si>
    <t>005211010R</t>
  </si>
  <si>
    <t>Předání a převzetí staveniště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</si>
  <si>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</si>
  <si>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</si>
  <si>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</si>
  <si>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00524 R</t>
  </si>
  <si>
    <t>Předání a převzetí díla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</si>
  <si>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</si>
  <si>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</si>
  <si>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</si>
  <si>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</si>
  <si>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Rozsah a obsah dokumentace skutečného provedení stavby dle přílohy 7, vyhláška 499/2006 Sb. o dokumentaci staveb včetně novelizace : 1</t>
  </si>
  <si>
    <t>005241020R</t>
  </si>
  <si>
    <t xml:space="preserve">Geodetické zaměření skutečného provedení  </t>
  </si>
  <si>
    <t>Náklady na vyhotovení zaměření skutečného stavu stavby, v rozsahu pro vyhotovení DSPS a také pro vyhotovení GP, pro provedení zápisu do KN.</t>
  </si>
  <si>
    <t>005281010R</t>
  </si>
  <si>
    <t>Propagace</t>
  </si>
  <si>
    <t>Náklady na vyhotovení billboardu s názvem stavby, dle podmínek zadaných objednatelem.</t>
  </si>
  <si>
    <t>Položkový soupis prací a dodávek</t>
  </si>
  <si>
    <t>113106121R00</t>
  </si>
  <si>
    <t>Rozebrání komunikací pro pěší s jakýmkoliv ložem a výplní spár  z betonových nebo kameninových dlaždic nebo tvarovek</t>
  </si>
  <si>
    <t>m2</t>
  </si>
  <si>
    <t>822-1</t>
  </si>
  <si>
    <t>RTS 23/ II</t>
  </si>
  <si>
    <t>POL1_</t>
  </si>
  <si>
    <t>s přemístěním hmot na skládku na vzdálenost do 3 m nebo s naložením na dopravní prostředek</t>
  </si>
  <si>
    <t>SPI</t>
  </si>
  <si>
    <t>km 0,229 až 0,261 zatravnovaci : 32*2,6</t>
  </si>
  <si>
    <t>113107630R00</t>
  </si>
  <si>
    <t>Odstranění podkladů nebo krytů z kameniva hrubého drceného, v ploše jednotlivě nad 50 m2, tloušťka vrstvy 300 mm</t>
  </si>
  <si>
    <t>km 0,050 až 0,098 : 48*1,5</t>
  </si>
  <si>
    <t>km 0,220 chodník pro MP : 4*1,5</t>
  </si>
  <si>
    <t>113151114R00</t>
  </si>
  <si>
    <t>Odstranění podkladu, krytu frézováním povrch živičný, plochy do 500 m2 na jednom objektu nebo při provádění pruhu šířky do  750 mm, tloušťky 50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</si>
  <si>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</si>
  <si>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195*2</t>
  </si>
  <si>
    <t>-72</t>
  </si>
  <si>
    <t>113201111R00</t>
  </si>
  <si>
    <t>Vytrhání obrub chodníkových ležatých</t>
  </si>
  <si>
    <t>m</t>
  </si>
  <si>
    <t>s vybouráním lože, s přemístěním hmot na skládku na vzdálenost do 3 m nebo naložením na dopravní prostředek</t>
  </si>
  <si>
    <t>km 0,050 až 0,098 : 48+1,5</t>
  </si>
  <si>
    <t>km 0,220 Místo pro přecházení : 4</t>
  </si>
  <si>
    <t>113202111R00</t>
  </si>
  <si>
    <t>Vytrhání obrub z krajníků nebo obrubníků stojatých</t>
  </si>
  <si>
    <t>km 0,050 až 0,098 : 48</t>
  </si>
  <si>
    <t>km 0,220 Místo pro přecházení : 4+10</t>
  </si>
  <si>
    <t>121101100R00</t>
  </si>
  <si>
    <t>Sejmutí ornice s přemístěním na vzdálenost do 50 m</t>
  </si>
  <si>
    <t>m3</t>
  </si>
  <si>
    <t>800-1</t>
  </si>
  <si>
    <t>nebo lesní půdy, s vodorovným přemístěním na hromady v místě upotřebení nebo na dočasné či trvalé skládky se složením</t>
  </si>
  <si>
    <t>km 0,050 až 0,098, za stávajícím chodníkem : 48*1,5*0,10</t>
  </si>
  <si>
    <t>km 0,098 až 0,150 : 52*2,5*0,10</t>
  </si>
  <si>
    <t>km 0,163 až 0,212 : 49*2,5*0,10</t>
  </si>
  <si>
    <t>122202201R00</t>
  </si>
  <si>
    <t>Odkopávky a prokopávky pro silnice v hornině 3 do 100 m3</t>
  </si>
  <si>
    <t>s přemístěním výkopku v příčných profilech na vzdálenost do 15 m nebo s naložením na dopravní prostředek.</t>
  </si>
  <si>
    <t>km 0,098 až 0,150 : 52*2,5*0,15</t>
  </si>
  <si>
    <t>km 0,163 až 0,212 : 49*2,5*0,12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</si>
  <si>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</si>
  <si>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</si>
  <si>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</si>
  <si>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drenáž : (66+48)*0,4*0,45</t>
  </si>
  <si>
    <t>132201211R00</t>
  </si>
  <si>
    <t xml:space="preserve">Hloubení rýh šířky přes 60 do 200 cm do 100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</si>
  <si>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</si>
  <si>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přípojky UV : (2,5+1,2+1)*0,9*1,2</t>
  </si>
  <si>
    <t>132201219R00</t>
  </si>
  <si>
    <t xml:space="preserve">Hloubení rýh šířky přes 60 do 200 cm příplatek za lepivost, v hornině 3,  </t>
  </si>
  <si>
    <t>Odkaz na mn. položky pořadí 9 : 5,07600</t>
  </si>
  <si>
    <t>151101101R00</t>
  </si>
  <si>
    <t>Zřízení pažení a rozepření stěn rýh příložné  pro jakoukoliv mezerovitost, hloubky do 2 m</t>
  </si>
  <si>
    <t>POL1_1</t>
  </si>
  <si>
    <t>pro podzemní vedení pro všechny šířky rýhy,</t>
  </si>
  <si>
    <t>přípojky UV : (2,5+1,2+1)*2*1,2</t>
  </si>
  <si>
    <t>151101111R00</t>
  </si>
  <si>
    <t>Odstranění pažení a rozepření rýh příložné , hloubky do 2 m</t>
  </si>
  <si>
    <t>pro podzemní vedení s uložením materiálu na vzdálenost do 3 m od kraje výkopu,</t>
  </si>
  <si>
    <t>Odkaz na mn. položky pořadí 11 : 11,28000</t>
  </si>
  <si>
    <t>162401102R00</t>
  </si>
  <si>
    <t>Vodorovné přemístění výkopku z horniny 1 až 4, na vzdálenost přes 1 500  do 2 000 m</t>
  </si>
  <si>
    <t>po suchu, bez naložení výkopku, avšak se složením bez rozhrnutí, zpáteční cesta vozidla.</t>
  </si>
  <si>
    <t>Odkaz na mn. položky pořadí 6 : 32,45000</t>
  </si>
  <si>
    <t>162701105R00</t>
  </si>
  <si>
    <t>Vodorovné přemístění výkopku z horniny 1 až 4, na vzdálenost přes 9 000  do 10 000 m</t>
  </si>
  <si>
    <t>Odkaz na mn. položky pořadí 7 : 34,20000</t>
  </si>
  <si>
    <t>Odkaz na mn. položky pořadí 8 : 20,52000</t>
  </si>
  <si>
    <t>Odkaz na mn. položky pořadí 16 : 18,93800*-1</t>
  </si>
  <si>
    <t>162701109R00</t>
  </si>
  <si>
    <t>Vodorovné přemístění výkopku příplatek k ceně za každých dalších i započatých 1 000 m přes 10 000 m  z horniny 1 až 4</t>
  </si>
  <si>
    <t>Odkaz na mn. položky pořadí 14 : 40,85800*5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</si>
  <si>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</si>
  <si>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</si>
  <si>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</si>
  <si>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přípojky UV, rýha šd : (2,5+1,2+1)*0,9*0,6</t>
  </si>
  <si>
    <t>km 0,050 až 0,214 : (214-50)*0,1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</si>
  <si>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</si>
  <si>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</si>
  <si>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</si>
  <si>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>přípojky UV : (2,5+1,2+1)*0,9*0,5</t>
  </si>
  <si>
    <t>181101102R00</t>
  </si>
  <si>
    <t>Úprava pláně v zářezech v hornině 1 až 4, se zhutněním</t>
  </si>
  <si>
    <t>vyrovnáním výškových rozdílů, ploch vodorovných a ploch do sklonu 1 : 5.</t>
  </si>
  <si>
    <t>km 0,050 až 0,214 : (214-50)*2,2</t>
  </si>
  <si>
    <t>km 0,220 až 0,230 : (230-220)*2,2</t>
  </si>
  <si>
    <t>181301102R00</t>
  </si>
  <si>
    <t>Rozprostření a urovnání ornice v rovině v souvislé ploše do 500 m2, tloušťka vrstvy přes 100 do 150 mm</t>
  </si>
  <si>
    <t>s případným nutným přemístěním hromad nebo dočasných skládek na místo potřeby ze vzdálenosti do 30 m, v rovině nebo ve svahu do 1 : 5,</t>
  </si>
  <si>
    <t xml:space="preserve">podél chodníku : </t>
  </si>
  <si>
    <t>km 0,050 až 0,220 : 170*1,0</t>
  </si>
  <si>
    <t>km 0,220 až 0,230 : 10*0,75</t>
  </si>
  <si>
    <t>199000002R00</t>
  </si>
  <si>
    <t>Poplatky za skládku horniny 1- 4, skupina 17 05 04 z Katalogu odpadů</t>
  </si>
  <si>
    <t>Odkaz na mn. položky pořadí 14 : 40,85800</t>
  </si>
  <si>
    <t>460620006RT1</t>
  </si>
  <si>
    <t>Osetí povrchu trávou, včetně dodávky osiva</t>
  </si>
  <si>
    <t>177,5</t>
  </si>
  <si>
    <t>58344197R</t>
  </si>
  <si>
    <t>štěrkodrť frakce 0,0 až 63,0 mm; třída A</t>
  </si>
  <si>
    <t>t</t>
  </si>
  <si>
    <t>SPCM</t>
  </si>
  <si>
    <t>RTS 23/ I</t>
  </si>
  <si>
    <t>Specifikace</t>
  </si>
  <si>
    <t>POL3_</t>
  </si>
  <si>
    <t>přípojky UV, rýha šd : 2,538*2,2</t>
  </si>
  <si>
    <t>211521111R00</t>
  </si>
  <si>
    <t>Výplň odvodňovacích žeber kamenivem hrubým drceným frakce 65 - 125 mm</t>
  </si>
  <si>
    <t>800-2</t>
  </si>
  <si>
    <t>do rýh bez zhutnění s úpravou povrchu výplně, s vytvořením průduchů z lomového kamene</t>
  </si>
  <si>
    <t>211971110R00</t>
  </si>
  <si>
    <t xml:space="preserve">Zřízení opláštění odvod. žeber z geotextilie o sklonu do 1:2,5,  </t>
  </si>
  <si>
    <t>v rýze nebo v zářezu se stěnami,</t>
  </si>
  <si>
    <t>drenáž : (66+48)*2,5</t>
  </si>
  <si>
    <t>212792112R00</t>
  </si>
  <si>
    <t>Montáž trativodů z flexibilních trubek jakékoliv DN</t>
  </si>
  <si>
    <t>827-1</t>
  </si>
  <si>
    <t>se zřízením štěrkopískového lože pod trubky a s jejich obsypem v průměrném celkovém množství do 0,15 m3/m,</t>
  </si>
  <si>
    <t>drenáž : (66+48)</t>
  </si>
  <si>
    <t>28611225.AR</t>
  </si>
  <si>
    <t>Trubka plastová drenážní spoj: západkový; potrubí: jednovrstvé; materiál: PVC; povrch: žebrovaný; ohebná; DN = 160; vsakovací plocha = 44,0 cm2/m</t>
  </si>
  <si>
    <t>drenáž : (66)*1,05</t>
  </si>
  <si>
    <t>67352027R</t>
  </si>
  <si>
    <t>geotextilie PP; funkce separační, ochranná, výztužná, filtrační; plošná hmotnost 230 g/m2; tl. při 2 kPa 1,10 mm</t>
  </si>
  <si>
    <t>285*1,03</t>
  </si>
  <si>
    <t>451572111R00</t>
  </si>
  <si>
    <t>Lože pod potrubí, stoky a drobné objekty z kameniva drobného těženého 0÷4 mm</t>
  </si>
  <si>
    <t>v otevřeném výkopu,</t>
  </si>
  <si>
    <t>přípojky UV : (2,5+1,2+1+1)*0,9*0,1</t>
  </si>
  <si>
    <t>564211111R00</t>
  </si>
  <si>
    <t>Podklad nebo podsyp ze štěrkopísku tloušťka po zhutnění 50 mm</t>
  </si>
  <si>
    <t>s rozprostřením, vlhčením a zhutněním</t>
  </si>
  <si>
    <t>km 0,050 až 0,214 : (214-50)*1,7</t>
  </si>
  <si>
    <t>km 0,220 až 0,230 : (230-220)*1,7</t>
  </si>
  <si>
    <t>odp. sjezdy : -(4+5+6+4,5+5+12)*1,7</t>
  </si>
  <si>
    <t>564681111R00</t>
  </si>
  <si>
    <t>Podklad z kameniva hrubého drceného vel. 63-125 mm tloušťka po zhutnění 300 mm</t>
  </si>
  <si>
    <t>s rozprostřením a zhutněním</t>
  </si>
  <si>
    <t>dosypání v místě příkopu km 0,098 až 0,130 : 32*1,20</t>
  </si>
  <si>
    <t>564752111R00</t>
  </si>
  <si>
    <t>Podklad nebo kryt z kameniva hrubého s výplň. kam. tloušťka po zhutnění 150 mm</t>
  </si>
  <si>
    <t>kamenivo hrubé drcené vel. 32 - 63 mm s výplňovým kamenivem (vibrovaný štěrk), s rozprostřením, vlhčením a zhutněním</t>
  </si>
  <si>
    <t>sjezdy : (4+5+6+4,5+5+12)*1,7</t>
  </si>
  <si>
    <t>564861111RT2</t>
  </si>
  <si>
    <t>Podklad ze štěrkodrti s rozprostřením a zhutněním frakce 0-32 mm, tloušťka po zhutnění 200 mm</t>
  </si>
  <si>
    <t>km 0,050 až 0,214 : (214-50)*1,5</t>
  </si>
  <si>
    <t>km 0,220 až 0,230 : (230-220)*1,5</t>
  </si>
  <si>
    <t>odp. sjezdy : -(4+5+6+4,5+5+12)*1,5</t>
  </si>
  <si>
    <t>567122114R00</t>
  </si>
  <si>
    <t>Podklad z kameniva zpevněného cementem SC C8/10, tloušťka po zhutnění 150 mm</t>
  </si>
  <si>
    <t>bez dilatačních spár, s rozprostřením a zhutněním, ošetřením povrchu podkladu vodou</t>
  </si>
  <si>
    <t>sjezdy : (4+5+6+4,5+5+12)*1,5</t>
  </si>
  <si>
    <t>573111112R00</t>
  </si>
  <si>
    <t>Postřik živičný infiltrační s posypem kamenivem v množství 1 kg/m2</t>
  </si>
  <si>
    <t>RTS 22/ I</t>
  </si>
  <si>
    <t>573231110R00</t>
  </si>
  <si>
    <t>Postřik živičný spojovací bez posypu kamenivem z emulze, v množství od 0,3 do 0,5 kg/m2</t>
  </si>
  <si>
    <t>bez posypu kamenivem</t>
  </si>
  <si>
    <t>134</t>
  </si>
  <si>
    <t>577141212R00</t>
  </si>
  <si>
    <t>Beton asfaltový s rozprostřením a zhutněním v pruhu šířky do 3 m, ACO 8 nebo ACO 11 nebo ACO 16, tloušťky 50 mm, plochy přes 1000 m2</t>
  </si>
  <si>
    <t>pravá strana : 150-25</t>
  </si>
  <si>
    <t>přesah obrusné vrstvy km 0,050 až 0,280 : (230-50)*0,05</t>
  </si>
  <si>
    <t>577142122R00</t>
  </si>
  <si>
    <t>Beton asfaltový s rozprostřením a zhutněním v pruhu šířky přes 3 m, ACL 16+, tloušťky 50 mm, plochy přes 1000 m2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</si>
  <si>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</si>
  <si>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</si>
  <si>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</si>
  <si>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km 0,050 až 0,157 : 142</t>
  </si>
  <si>
    <t>km 0,157 až 0,220 : 73+5,5</t>
  </si>
  <si>
    <t>km 0,220 až 0,230 : 10</t>
  </si>
  <si>
    <t>odp. sjezdy : -(4+5+6+4,5+5)*1,4</t>
  </si>
  <si>
    <t>596215040R00</t>
  </si>
  <si>
    <t>Kladení zámkové dlažby do drtě tloušťka dlažby 80 mm, tloušťka lože 40 mm</t>
  </si>
  <si>
    <t>sjezdy v trase : (4+5+6+4,5+5)*1,4</t>
  </si>
  <si>
    <t>596291111R00</t>
  </si>
  <si>
    <t>Řezání zámkové dlažby tloušťky 60 mm</t>
  </si>
  <si>
    <t>na délku úseku : 232</t>
  </si>
  <si>
    <t>596291113R00</t>
  </si>
  <si>
    <t>Řezání zámkové dlažby tloušťky 80 mm</t>
  </si>
  <si>
    <t>sjezdy v trase : 4+5+6+4,5+5+11</t>
  </si>
  <si>
    <t>599141111R00</t>
  </si>
  <si>
    <t>Vyplnění spár mezi silničními panely živičnou zálivkou</t>
  </si>
  <si>
    <t>jakékoliv tloušťky a vyčištění spár</t>
  </si>
  <si>
    <t>180+10</t>
  </si>
  <si>
    <t>59245110R</t>
  </si>
  <si>
    <t>dlažba betonová dvouvrstvá, skladebná; obdélník; šedá; l = 200 mm; š = 100 mm; tl. 60,0 mm</t>
  </si>
  <si>
    <t>Začátek provozního součtu</t>
  </si>
  <si>
    <t xml:space="preserve">  km 0,050 až 0,157 : 142</t>
  </si>
  <si>
    <t xml:space="preserve">  km 0,157 až 0,220 : 73+5,5</t>
  </si>
  <si>
    <t xml:space="preserve">  km 0,220 až 0,230 : 10</t>
  </si>
  <si>
    <t xml:space="preserve">  odp. sjezdy : -(4+5+6+4,5+5)*1,4</t>
  </si>
  <si>
    <t xml:space="preserve">  odp. hmatová dlažba 60 : -(1,8+1,8+3+3)*0,4</t>
  </si>
  <si>
    <t xml:space="preserve">  odp. kontrastně hmatný pás BF : -(1,8+1,8+3+3)*0,3</t>
  </si>
  <si>
    <t>Konec provozního součtu</t>
  </si>
  <si>
    <t>189,48*1,03</t>
  </si>
  <si>
    <t>592451124R</t>
  </si>
  <si>
    <t>dlažba betonová dvouvrstvá, skladebná; obdélník; dlaždice bez fazety; šedá; l = 200 mm; š = 100 mm; tl. 60,0 mm</t>
  </si>
  <si>
    <t>funkční hmatný pás BF : (1,8+1,8+3+3)*0,3*1,03</t>
  </si>
  <si>
    <t>592451151R</t>
  </si>
  <si>
    <t>dlažba betonová dvouvrstvá, skladebná; obdélník; dlaždice pro nevidomé; červená; l = 200 mm; š = 100 mm; tl. 60,0 mm</t>
  </si>
  <si>
    <t>odp. hmatová dlažba 60 : (1,8+1,8+3+3)*0,4*1,03</t>
  </si>
  <si>
    <t>592451158R</t>
  </si>
  <si>
    <t>dlažba betonová dvouvrstvá, skladebná; obdélník; dlaždice pro nevidomé; červená; l = 200 mm; š = 100 mm; tl. 80,0 mm</t>
  </si>
  <si>
    <t>odp. sjezdy : (4+5+6+4,5+5)*0,4*1,03</t>
  </si>
  <si>
    <t>přesah do rampy : 5*2*0,5*0,4*1,03</t>
  </si>
  <si>
    <t>592451170R</t>
  </si>
  <si>
    <t>dlažba betonová dvouvrstvá; obdélník; šedá; l = 200 mm; š = 100 mm; tl. 80,0 mm</t>
  </si>
  <si>
    <t>sjezdy : (4+5+6+4,5+5)*1,0*1,03</t>
  </si>
  <si>
    <t>odp. funkční hmat. pás BF : -(5+6+7+5,5+6)*0,3</t>
  </si>
  <si>
    <t>592451178R</t>
  </si>
  <si>
    <t>dlažba betonová dvouvrstvá; obdélník; dlaždice bez fazety; šedá; l = 200 mm; š = 100 mm; tl. 80,0 mm</t>
  </si>
  <si>
    <t>funkční hmat. pás BF : (5+6+7+5,5+6)*0,3</t>
  </si>
  <si>
    <t>817314111R00</t>
  </si>
  <si>
    <t>Montáž betonových útesů s hrdlem DN 150 mm</t>
  </si>
  <si>
    <t>kus</t>
  </si>
  <si>
    <t>na potrubí betonovém a železobetonovém, odsekání betonových trub na útesy a vysekání otvorů v betonových nebo železobetonových troubách,</t>
  </si>
  <si>
    <t>napojení UV1 : 1</t>
  </si>
  <si>
    <t>871313121R00</t>
  </si>
  <si>
    <t>Montáž potrubí z trub z plastů těsněných gumovým kroužkem  DN 150 mm</t>
  </si>
  <si>
    <t>v otevřeném výkopu ve sklonu do 20 %,</t>
  </si>
  <si>
    <t>přípojky UV : (2,5+1,2+1)</t>
  </si>
  <si>
    <t>877353121RT7</t>
  </si>
  <si>
    <t>Montáž tvarovek na potrubí z trub z plastů těsněných gumovým kroužkem odbočných včetně dodávky odbočky  D 160/160 mm/60°</t>
  </si>
  <si>
    <t>zaústění drenáže do přípojek : 3</t>
  </si>
  <si>
    <t>895941111R00</t>
  </si>
  <si>
    <t>Zřízení vpusti kanalizační uliční z betonových dílců  typ UV - 50 normální</t>
  </si>
  <si>
    <t>včetně zřízení lože ze štěrkopísku,</t>
  </si>
  <si>
    <t>899331111R00</t>
  </si>
  <si>
    <t>Výšková úprava uličního vstupu nebo vpustě do 20 cm zvýšením poklopu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</si>
  <si>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</si>
  <si>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stáv. šachty v trase chodníku : 3</t>
  </si>
  <si>
    <t>899431111R00</t>
  </si>
  <si>
    <t>Výšková úprava uličního vstupu nebo vpustě do 20 cm zvýšením krytu šoupěte</t>
  </si>
  <si>
    <t>šachty v trase : 4</t>
  </si>
  <si>
    <t>286111901R</t>
  </si>
  <si>
    <t>Trubka plastová pro venkovní kanalizaci spoj: hrdlový; potrubí: vícevrstvé; skladba: PVC-U - PVC-U - PVC-U; povrch: hladký; DN/OD = 150; de = 160,0 mm; s = 5,5 mm; SN 12</t>
  </si>
  <si>
    <t>přípojky UV : (2,5+1,2+1)*1,1</t>
  </si>
  <si>
    <t>286971041R</t>
  </si>
  <si>
    <t>spojka/nátrubek PP; "in situ"; di = 160,0 mm</t>
  </si>
  <si>
    <t>55340352R</t>
  </si>
  <si>
    <t>mříž vtoková; litina, beton; rozměr 504 x 504 x 160 mm; únosnost D 400 kN</t>
  </si>
  <si>
    <t>55340397R</t>
  </si>
  <si>
    <t>koš kalový; ocel; vysoký</t>
  </si>
  <si>
    <t>592238510R</t>
  </si>
  <si>
    <t>dno uliční vpusti beton; TBV; Di = 450,0 mm; h = 300 mm; t = 50 mm; kalová prohlubeň</t>
  </si>
  <si>
    <t>59223858R</t>
  </si>
  <si>
    <t>skruž betonová uliční vpusti, horní; kruhová; l = 555 mm; d = 450 mm</t>
  </si>
  <si>
    <t>5922386320R</t>
  </si>
  <si>
    <t>skruž betonová uliční vpusti, středová; s otvorem DN 150; kruhová; l = 350 mm; d = 450 mm</t>
  </si>
  <si>
    <t>59223864R</t>
  </si>
  <si>
    <t>prstenec do uliční vpusti; betonový; TBV; DN = 390,0 mm; h = 60,0 mm</t>
  </si>
  <si>
    <t>914001111R00</t>
  </si>
  <si>
    <t xml:space="preserve">Osazení a montáž svislých dopravních značek sloupek, do betonového základu,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</si>
  <si>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</si>
  <si>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</si>
  <si>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</si>
  <si>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>silniční podél silnice : 230-50</t>
  </si>
  <si>
    <t>u úk, mk : 4+4+4+6</t>
  </si>
  <si>
    <t>chodníkový : 164+1,5+1,5+4+1,5+5+53+6+1,5-38</t>
  </si>
  <si>
    <t>najezdový km 0,157 : 4+4</t>
  </si>
  <si>
    <t>917931112RT2</t>
  </si>
  <si>
    <t>Osazení silniční přídlažby  z kamenných kostek, kladených ve dvou řadách, lože z betonu C12/15, včetně dodávky přídlažby</t>
  </si>
  <si>
    <t>164+9</t>
  </si>
  <si>
    <t>919731122R00</t>
  </si>
  <si>
    <t>Zarovnání styčné plochy podkladu nebo krytu živičné, tloušťky přes 50 do 100 mm</t>
  </si>
  <si>
    <t>podél vybourané části komunikace nebo zpevněné plochy</t>
  </si>
  <si>
    <t>180</t>
  </si>
  <si>
    <t>919735112R00</t>
  </si>
  <si>
    <t>Řezání stávajících krytů nebo podkladů živičných, hloubky přes 50 do 100 mm</t>
  </si>
  <si>
    <t>včetně spotřeby vody</t>
  </si>
  <si>
    <t>km 0,050 až 0,230 : 180</t>
  </si>
  <si>
    <t>u mk : 10</t>
  </si>
  <si>
    <t>prořezání prac. spáry po realizaci asf. vrstev : 180+10</t>
  </si>
  <si>
    <t>40444972.AR</t>
  </si>
  <si>
    <t>značka dopravní silniční svislá; upravující přednost P2-P3; tvar čtverec; 500 mm; štít z pozink.plechu s dvoj.ohybem,retroref.folie I.tř.; záruka 7 let</t>
  </si>
  <si>
    <t>P2 : 2</t>
  </si>
  <si>
    <t>40444999.AR</t>
  </si>
  <si>
    <t>značka dopravní silniční svislá; upravující přednost P6; tvar osmiúhelník; 700 mm; štít z pozink.plechu s dvoj.ohybem,retroref.folie I.tř.; záruka 7 let</t>
  </si>
  <si>
    <t>1+1</t>
  </si>
  <si>
    <t>40445141.AR</t>
  </si>
  <si>
    <t>značka dopravní silniční svislá; dodatková tabule E1-E2; tvar čtverec; 500 mm; štít z pozink.plechu s dvoj.ohybem,retroref.folie I.tř.; záruka 7 let</t>
  </si>
  <si>
    <t>404459503R</t>
  </si>
  <si>
    <t>příslušenství k dopr.značení sloupek Fe 60 pozinkovaný, délka 3000 mm</t>
  </si>
  <si>
    <t>59217421R</t>
  </si>
  <si>
    <t>obrubník chodníkový materiál beton; l = 1000,0 mm; š = 100,0 mm; h = 250,0 mm; barva šedá</t>
  </si>
  <si>
    <t>chodníkový : (164+1,5+1,5+4+1,5+5+53+6+1,5-38)*1,03</t>
  </si>
  <si>
    <t>lem sjezdů : (2*1+4*1,5+2*1,0)*1,03</t>
  </si>
  <si>
    <t>59217488R</t>
  </si>
  <si>
    <t>obrubník silniční materiál beton; l = 1000,0 mm; š = 150,0 mm; h = 250,0 mm; barva šedá</t>
  </si>
  <si>
    <t xml:space="preserve">  silniční podél silnice : 230-50</t>
  </si>
  <si>
    <t xml:space="preserve">  odp. sjezdy u silnice : -(4,0+5,5+6+4,5+14+5,0)</t>
  </si>
  <si>
    <t xml:space="preserve">  odp.přechodový : -6*2</t>
  </si>
  <si>
    <t>129*1,03</t>
  </si>
  <si>
    <t>59217490R</t>
  </si>
  <si>
    <t>obrubník silniční nájezdový; materiál beton; l = 1000,0 mm; š = 150,0 mm; h = 150,0 mm; barva šedá</t>
  </si>
  <si>
    <t xml:space="preserve">  sjezdy u silnice : 4,0+5,5+6+4,5+14+5,0</t>
  </si>
  <si>
    <t xml:space="preserve">  u úk, mk : 4+4+4+6</t>
  </si>
  <si>
    <t>57*1,03</t>
  </si>
  <si>
    <t>59217491R</t>
  </si>
  <si>
    <t>obrubník silniční přechodový pravý; materiál beton; l = 1000,0 mm; š = 150,0 mm; výškový rozsah h = 150 až 250 mm; barva šedá</t>
  </si>
  <si>
    <t>(9+1)*1,03</t>
  </si>
  <si>
    <t>59217492R</t>
  </si>
  <si>
    <t>obrubník silniční přechodový levý; materiál beton; l = 1000,0 mm; š = 150,0 mm; výškový rozsah h = 150 až 250 mm; barva šedá</t>
  </si>
  <si>
    <t>966006132R00</t>
  </si>
  <si>
    <t>Odstranění značek pro staničení nebo dopravních značek dopravních nebo orientačních   s betonovými patkami</t>
  </si>
  <si>
    <t>s uložením hmot na skládku na vzdálenost do 3 m nebo s naložením na dopravní prostředek, se zásypem jam a jeho zhutněním</t>
  </si>
  <si>
    <t>pro posun, vč. odvozu na skládku : 4</t>
  </si>
  <si>
    <t>979990103R00</t>
  </si>
  <si>
    <t>Poplatek za skládku za uložení, betonu,  , skupina 17 01 01 z Katalogu odpadů</t>
  </si>
  <si>
    <t>801-3</t>
  </si>
  <si>
    <t>Odkaz na dem. hmot. položky pořadí 1 : 11,48160</t>
  </si>
  <si>
    <t>Odkaz na dem. hmot. položky pořadí 4 : 11,77000</t>
  </si>
  <si>
    <t>Odkaz na dem. hmot. položky pořadí 5 : 16,74000</t>
  </si>
  <si>
    <t>979999973R00</t>
  </si>
  <si>
    <t>Poplatek za skládku za uložení, zemina a kamení,  , skupina 17 05 04 z Katalogu odpadů</t>
  </si>
  <si>
    <t>Odkaz na dem. hmot. položky pořadí 2 : 51,48000</t>
  </si>
  <si>
    <t>979999995R00</t>
  </si>
  <si>
    <t>Poplatek za skládku za recyklaci, obalovaného kameniva a asfaltu, kusovost do 1600 cm2, skupina 17 03 02 z Katalogu odpadů</t>
  </si>
  <si>
    <t>Odkaz na dem. hmot. položky pořadí 3 : 34,98000</t>
  </si>
  <si>
    <t>998223011R00</t>
  </si>
  <si>
    <t>Přesun hmot pozemních komunikací, kryt dlážděný jakékoliv délky objektu</t>
  </si>
  <si>
    <t>Přesun hmot</t>
  </si>
  <si>
    <t>POL7_</t>
  </si>
  <si>
    <t>vodorovně do 200 m</t>
  </si>
  <si>
    <t xml:space="preserve">Hmotnosti z položek s pořadovými čísly: : </t>
  </si>
  <si>
    <t xml:space="preserve">11,17,21,22,23,24,25,26,27,28,29,30,31,32,33,34,35,36,37,38,39,40,41,42,43,44,45,46,47,48,49,51,52, : </t>
  </si>
  <si>
    <t xml:space="preserve">53,54,55,56,57,58,59,60,61,62,63,64,65,68,69,70,72,73,74,75,76, : </t>
  </si>
  <si>
    <t>Součet: : 495,96547</t>
  </si>
  <si>
    <t>979082213R00</t>
  </si>
  <si>
    <t>Vodorovná doprava suti po suchu bez naložení, ale se složením a hrubým urovnáním na vzdálenost do 1 km</t>
  </si>
  <si>
    <t>POL1_3</t>
  </si>
  <si>
    <t>979082219R00</t>
  </si>
  <si>
    <t>Vodorovná doprava suti po suchu příplatek k ceně za každý další i započatý 1 km přes 1 km</t>
  </si>
  <si>
    <t>Odkaz na mn. položky pořadí 82 : 86,46000*19</t>
  </si>
  <si>
    <t>979084216R00</t>
  </si>
  <si>
    <t>Vodorovná doprava vybouraných hmot po suchu bez naložení, ale se složením na vzdálenost do 5 km</t>
  </si>
  <si>
    <t>979084219R00</t>
  </si>
  <si>
    <t>Vodorovná doprava vybouraných hmot po suchu příplatek k ceně za každých dalších i započatých 5 km přes 5 km</t>
  </si>
  <si>
    <t>Odkaz na mn. položky pořadí 84 : 39,99160*3</t>
  </si>
  <si>
    <t>km 0,229 až 0,261 podklad zatravnovaci : 32*2,6</t>
  </si>
  <si>
    <t>48*0,75*2</t>
  </si>
  <si>
    <t>0</t>
  </si>
  <si>
    <t>km 0,262 až 0,282 : 20*2,2*0,10</t>
  </si>
  <si>
    <t>km 0,262 až 0,282 : 20*2,2*0,12</t>
  </si>
  <si>
    <t>drenáž : (46)*0,4*0,45</t>
  </si>
  <si>
    <t>přípojky UV : (1)*0,9*1,2</t>
  </si>
  <si>
    <t>Odkaz na mn. položky pořadí 9 : 1,08000</t>
  </si>
  <si>
    <t>přípojky UV : (1)*2*1,2</t>
  </si>
  <si>
    <t>Odkaz na mn. položky pořadí 11 : 2,40000</t>
  </si>
  <si>
    <t>Odkaz na mn. položky pořadí 6 : 4,40000</t>
  </si>
  <si>
    <t>Odkaz na mn. položky pořadí 7 : 5,28000</t>
  </si>
  <si>
    <t>Odkaz na mn. položky pořadí 8 : 8,28000</t>
  </si>
  <si>
    <t>Odkaz na mn. položky pořadí 16 : 5,74000*-1</t>
  </si>
  <si>
    <t>Odkaz na mn. položky pořadí 14 : 8,90000*5</t>
  </si>
  <si>
    <t>přípojky UV, rýha šd : (1)*0,9*0,6</t>
  </si>
  <si>
    <t>km 0,220 až 0,282 : (282-230)*0,1</t>
  </si>
  <si>
    <t>přípojky UV : (1)*0,9*0,5</t>
  </si>
  <si>
    <t>km 0,230 až 0,282 : (282-230)*2,2</t>
  </si>
  <si>
    <t>km 0,230 až 0,282 : 50*0,75</t>
  </si>
  <si>
    <t>Odkaz na mn. položky pořadí 14 : 8,90000</t>
  </si>
  <si>
    <t>přípojky UV, rýha šd : 0,54*2,2</t>
  </si>
  <si>
    <t>drenáž : (46)*2,5</t>
  </si>
  <si>
    <t>drenáž : (46)</t>
  </si>
  <si>
    <t>drenáž : (46)*1,05</t>
  </si>
  <si>
    <t>115*1,03</t>
  </si>
  <si>
    <t>přípojky UV : (1)*0,9*0,1</t>
  </si>
  <si>
    <t>km 0,230 až 0,282 : (282-230)*1,7</t>
  </si>
  <si>
    <t>km 0,230 až 0,282 : (282-230)*1,5</t>
  </si>
  <si>
    <t>27,50</t>
  </si>
  <si>
    <t>pravá strana : 0,50*50</t>
  </si>
  <si>
    <t>přesah obrusné vrstvy km 0,230 až 0,280 : (280-230)*0,05</t>
  </si>
  <si>
    <t>km 0,230 až 0,282 : 19+42</t>
  </si>
  <si>
    <t>km 0,248 : (10+12)*0,5*1,4</t>
  </si>
  <si>
    <t>na délku úseku : 50</t>
  </si>
  <si>
    <t>48</t>
  </si>
  <si>
    <t xml:space="preserve">  km 0,230 až 0,282 : 19+42</t>
  </si>
  <si>
    <t xml:space="preserve">  odp. hmatová dlažba 60 : -(1,6+1,6+2)*0,4</t>
  </si>
  <si>
    <t xml:space="preserve">  odp. kontrastně hmatný pás BF : -(1,6+1,6+2)*0,3</t>
  </si>
  <si>
    <t>57,36*1,03</t>
  </si>
  <si>
    <t>funkční hmatný pás BF : (1,6+1,6+2)*0,3*1,03</t>
  </si>
  <si>
    <t>odp. hmatová dlažba 60 : (1,6+1,6+2)*0,4*1,03</t>
  </si>
  <si>
    <t>km 0,248 : (10+12)*0,5*1,0*1,03</t>
  </si>
  <si>
    <t>přípojky UV : (1)</t>
  </si>
  <si>
    <t>přípojky UV : (1)*1,1</t>
  </si>
  <si>
    <t>silniční podél silnice : 48-12</t>
  </si>
  <si>
    <t>chodníkový : 48-10</t>
  </si>
  <si>
    <t>najezdový km 0,247 a kú : 2+2+6+12</t>
  </si>
  <si>
    <t>přechodový : 3</t>
  </si>
  <si>
    <t>km 0,230 až kú : 48</t>
  </si>
  <si>
    <t>prořezání prac. spáry po realizaci asf. vrstev : 48</t>
  </si>
  <si>
    <t>průběžný obr. : (38)*1,03</t>
  </si>
  <si>
    <t xml:space="preserve">  silniční podél silnice : 48</t>
  </si>
  <si>
    <t xml:space="preserve">  odp. nájezdový : -(12)</t>
  </si>
  <si>
    <t>36*1,03</t>
  </si>
  <si>
    <t xml:space="preserve">  nájezdový : (12)</t>
  </si>
  <si>
    <t xml:space="preserve">  nájezdový náběhy 0,247 a kú : 2+2+6</t>
  </si>
  <si>
    <t>22,0*1,03</t>
  </si>
  <si>
    <t>(1)*1,03</t>
  </si>
  <si>
    <t>(1+1)*1,03</t>
  </si>
  <si>
    <t>Odkaz na dem. hmot. položky pořadí 2 : 54,91200</t>
  </si>
  <si>
    <t>Odkaz na dem. hmot. položky pořadí 3 : 7,92000</t>
  </si>
  <si>
    <t xml:space="preserve">11,17,21,22,23,24,25,26,27,28,29,30,31,32,33,34,35,36,37,38,39,40,41,43,44,45,46,47,48,49,50,51,52, : </t>
  </si>
  <si>
    <t xml:space="preserve">55,56,57,58,59, : </t>
  </si>
  <si>
    <t>Součet: : 131,69284</t>
  </si>
  <si>
    <t>Odkaz na mn. položky pořadí 64 : 62,83200*19</t>
  </si>
  <si>
    <t>Odkaz na mn. položky pořadí 66 : 11,48160*3</t>
  </si>
  <si>
    <t>113107420R00</t>
  </si>
  <si>
    <t>Odstranění podkladů nebo krytů z kameniva těženého, v ploše jednotlivě nad 50 m2, tloušťka vrstvy 200 mm</t>
  </si>
  <si>
    <t>134*0,9</t>
  </si>
  <si>
    <t>pod sjezdy : 60</t>
  </si>
  <si>
    <t>113107615R00</t>
  </si>
  <si>
    <t>Odstranění podkladů nebo krytů z kameniva hrubého drceného, v ploše jednotlivě nad 50 m2, tloušťka vrstvy 150 mm</t>
  </si>
  <si>
    <t>134*0,68</t>
  </si>
  <si>
    <t>obrus : 85</t>
  </si>
  <si>
    <t>ložná : 80</t>
  </si>
  <si>
    <t>sanace okraje : 134*0,9*0,3</t>
  </si>
  <si>
    <t>Odkaz na mn. položky pořadí 4 : 36,18000</t>
  </si>
  <si>
    <t>457621411R00</t>
  </si>
  <si>
    <t xml:space="preserve">Plášťové těsnění z vodostavebního asfaltobetonu všechny sklony, úprava spár zálivkou, do 1 kg zálivky na 1 m spáry,  </t>
  </si>
  <si>
    <t>832-1</t>
  </si>
  <si>
    <t>135</t>
  </si>
  <si>
    <t>sjezdy : 60</t>
  </si>
  <si>
    <t>564851111RT2</t>
  </si>
  <si>
    <t>Podklad ze štěrkodrti s rozprostřením a zhutněním frakce 0-32 mm, tloušťka po zhutnění 150 mm</t>
  </si>
  <si>
    <t>podkladní vrstva : 134*0,3</t>
  </si>
  <si>
    <t>564861111RT4</t>
  </si>
  <si>
    <t>Podklad ze štěrkodrti s rozprostřením a zhutněním frakce 0-63 mm, tloušťka po zhutnění 200 mm</t>
  </si>
  <si>
    <t>ochranná vrstva : 134*0,9</t>
  </si>
  <si>
    <t>Postřik infiltrační asfaltovým pojivem v množství 1 kg/m2</t>
  </si>
  <si>
    <t>67</t>
  </si>
  <si>
    <t>Postřik spojovací kationaktivní emulzí KAE z emulze, v množství od 0,3 do 0,5 kg/m2</t>
  </si>
  <si>
    <t>74,25</t>
  </si>
  <si>
    <t>135*0,55</t>
  </si>
  <si>
    <t>134*0,5</t>
  </si>
  <si>
    <t>(6+6+6+8)*2</t>
  </si>
  <si>
    <t>60*1,03</t>
  </si>
  <si>
    <t>Osazení silničního nebo chodníkového obrubníku stojatého, s boční opěrou z betonu prostého, do lože z betonu prostého C 12/15</t>
  </si>
  <si>
    <t>podél silnice : 134</t>
  </si>
  <si>
    <t>boční u sjezdů : 2*2+2*3+2*3,5+2*2</t>
  </si>
  <si>
    <t>ukončení sjezdu : 4+5+5+7</t>
  </si>
  <si>
    <t>před odstraněním : 134+0,5+0,5</t>
  </si>
  <si>
    <t>prořezání prac. spár pro zálivku : 135</t>
  </si>
  <si>
    <t>boční u sjezdů : 21*1,05</t>
  </si>
  <si>
    <t>21*1,05</t>
  </si>
  <si>
    <t>59217480R</t>
  </si>
  <si>
    <t>59217481R</t>
  </si>
  <si>
    <t>134*1,05</t>
  </si>
  <si>
    <t>odp. sjezdy : -(6+6+6+8)</t>
  </si>
  <si>
    <t>odp. přechodový obrubník : -4*2</t>
  </si>
  <si>
    <t>sjezdy : (6+6+6+8)*1,05</t>
  </si>
  <si>
    <t>Poplatek za recyklaci, obalovaného kameniva a asfaltu, kusovost do 1600 cm2, skupina 17 03 02 z Katalogu odpadů</t>
  </si>
  <si>
    <t>Odkaz na dem. hmot. položky pořadí 3 : 18,15000</t>
  </si>
  <si>
    <t xml:space="preserve">8,9,10,11,12,13,14,15,16,17,18,19,20,21,22,23,26,27,28,29,30, : </t>
  </si>
  <si>
    <t>Součet: : 309,83613</t>
  </si>
  <si>
    <t>979990112KAMT00</t>
  </si>
  <si>
    <t>Poplatek za skládku suti-kamenivo</t>
  </si>
  <si>
    <t>Odkaz na dem. hmot. položky pořadí 2 : 30,06960</t>
  </si>
  <si>
    <t>Odkaz na dem. hmot. položky pořadí 1 : 79,46400</t>
  </si>
  <si>
    <t>Odkaz na mn. položky pořadí 32 : 127,68360*19</t>
  </si>
  <si>
    <t>sjezdy za chodníkem : 4*1+(5+6+4,5+5)*1,5+11*1,0</t>
  </si>
  <si>
    <t>sjezdy mimo trasu : 4+5+6+4,5+5+11</t>
  </si>
  <si>
    <t>sjezdy za chodníkem : (4*1+(5+6+4,5+5)*1,5+11*1,0)*1,03</t>
  </si>
  <si>
    <t xml:space="preserve">1,2,3,4,5, : </t>
  </si>
  <si>
    <t>Součet: : 45,90019</t>
  </si>
  <si>
    <t>km 0,157 : 14*1,2</t>
  </si>
  <si>
    <t>překop MK km 0,221 : 15*1,2</t>
  </si>
  <si>
    <t>sjezdy levá strana silnice : 10+16+19+15</t>
  </si>
  <si>
    <t>km 0,221 : 15*1,2</t>
  </si>
  <si>
    <t>113109315R00</t>
  </si>
  <si>
    <t>Odstranění podkladů nebo krytů z betonu prostého, v ploše jednotlivě do 50 m2, tloušťka vrstvy 150 mm</t>
  </si>
  <si>
    <t>km 0,157 : 14,0*1,4</t>
  </si>
  <si>
    <t>120001101R00</t>
  </si>
  <si>
    <t>Ztížené vykopávky v horninách jakékoliv třídy</t>
  </si>
  <si>
    <t>příplatek k cenám vykopávek za ztížení vykopávky v blízkosti podzemního vedení nebo výbušnin v horninách jakékoliv třídy,</t>
  </si>
  <si>
    <t>km 0,065 křížení plyn : 1,2*5*0,9</t>
  </si>
  <si>
    <t>km 0,195 křížení NN : 1,6*10*0,9</t>
  </si>
  <si>
    <t>stáv. příkop : 266*0,1</t>
  </si>
  <si>
    <t>132201212R00</t>
  </si>
  <si>
    <t xml:space="preserve">Hloubení rýh šířky přes 60 do 200 cm do 1000 m3, v hornině 3, hloubení strojně </t>
  </si>
  <si>
    <t>Š1-Š2 : (0,3+0,7)*0,5*0,9*45,6</t>
  </si>
  <si>
    <t>Š2-Š3 : (0,7+1,3)*0,5*0,9*50,6</t>
  </si>
  <si>
    <t>Š3,Š4 mont. jámy protlaku : (3,5*1,5*1,5)+(1*2,5*1,75)</t>
  </si>
  <si>
    <t>Š4-Š5 : (1,3+1,7)*0,5*0,9*48,7</t>
  </si>
  <si>
    <t>Š5-Š6 : (1,7+1,5)*0,5*0,9*39,0</t>
  </si>
  <si>
    <t>Odkaz na mn. položky pořadí 6 : 200,21500</t>
  </si>
  <si>
    <t>141741119R00</t>
  </si>
  <si>
    <t>Protlačování - beranění ocelových trub vnějšího průměru do 426 mm</t>
  </si>
  <si>
    <t>Protlačování trub v hornině 1 - 4 s výjimkou tekoucího písku a hornin kašovité konzistence metodou ramování (zatloukání) ocelových trub s následným čistěním.</t>
  </si>
  <si>
    <t>Úprava čela potrubí pro protlačení, spojování potlačovaných trub, odstranění horniny z protlačovaných trub stlačeným vzduchem, vodorovné a svislé přemístění výkopku z protlačovaného potrubí a montážní jámy na přilehlé území.</t>
  </si>
  <si>
    <t>9,66</t>
  </si>
  <si>
    <t>Š1-Š2 : (0,3+0,7)*0,5*2*45,6</t>
  </si>
  <si>
    <t>Š2-Š3 : (0,7+1,3)*0,5*2*50,6</t>
  </si>
  <si>
    <t>Š4-Š5 : (1,3+1,7)*0,5*2*48,7</t>
  </si>
  <si>
    <t>Š5-Š6 : (1,7+1,5)*0,5*2*39,0</t>
  </si>
  <si>
    <t>Odkaz na mn. položky pořadí 9 : 417,70000</t>
  </si>
  <si>
    <t>Odkaz na mn. položky pořadí 5 : 26,60000</t>
  </si>
  <si>
    <t>-47,5</t>
  </si>
  <si>
    <t>Vodorovné přemístění výkopku příplatek k ceně za každých dalších i započatých 1 000 m přes 10 000 m z horniny 1 až 4</t>
  </si>
  <si>
    <t>Odkaz na mn. položky pořadí 12 : 152,71500*5</t>
  </si>
  <si>
    <t>Š1-Š2 : 0,5*0,9*45,6</t>
  </si>
  <si>
    <t>Š2-Š3 : 0,6*0,5*0,9*50,6</t>
  </si>
  <si>
    <t>Š4-Š5 : (0,8+1,2)*0,5*0,9*48,7</t>
  </si>
  <si>
    <t>Š5-Š6 : (1,2+1,0)*0,5*0,9*39,0</t>
  </si>
  <si>
    <t>zeminou mimo rýhy: : 95*0,5</t>
  </si>
  <si>
    <t>obsyp v rýze : (45,6+50,6+48,7+39,0+6,4)*0,9*0,4</t>
  </si>
  <si>
    <t>odp. potrubí : -(45,6+50,6+48,7+39,0+6,4)*pi*0,15*0,15</t>
  </si>
  <si>
    <t>Poplatky za skládku horniny 1- 4</t>
  </si>
  <si>
    <t>Odkaz na mn. položky pořadí 12 : 152,71500</t>
  </si>
  <si>
    <t>14333122.AR</t>
  </si>
  <si>
    <t>trubka podélně svařovaná hladká 11 375; vnější průměr 426,0 mm; tloušťka stěny 10,0 mm</t>
  </si>
  <si>
    <t>RTS 22/ II</t>
  </si>
  <si>
    <t>9,55*1,05</t>
  </si>
  <si>
    <t>zásyp rýhy v akt. zóně silnice : 154,845*2,2</t>
  </si>
  <si>
    <t>lože : (45,6+50,6+48,7+39,0+6,4)*0,9*0,1</t>
  </si>
  <si>
    <t>překop km 0,221 : 15*1,2</t>
  </si>
  <si>
    <t>km 0,221 : 15*1,20</t>
  </si>
  <si>
    <t>581121111R00</t>
  </si>
  <si>
    <t>Kryt cementobetonový silničních komunikací skupiny 3 a 4, tloušťky 150 mm</t>
  </si>
  <si>
    <t>871373121R00</t>
  </si>
  <si>
    <t>Montáž potrubí z trub z plastů těsněných gumovým kroužkem  DN 300 mm</t>
  </si>
  <si>
    <t>241,4-46,2</t>
  </si>
  <si>
    <t>877373121RT2</t>
  </si>
  <si>
    <t>Montáž tvarovek na potrubí z trub z plastů těsněných gumovým kroužkem odbočných včetně dodávky odbočky D 315/160 mm/60°</t>
  </si>
  <si>
    <t>přípojky HV 1, UV 2 : 2</t>
  </si>
  <si>
    <t>neevidované přípojky do stáv. příkopu předpoklad : 5</t>
  </si>
  <si>
    <t>894431112R00</t>
  </si>
  <si>
    <t>Osazení plastových šachet z dílců 600 mm</t>
  </si>
  <si>
    <t>899101111R00</t>
  </si>
  <si>
    <t>Osazení poklopů litinových a ocelových o hmotnost jednotlivě do 50 kg</t>
  </si>
  <si>
    <t>286111931R</t>
  </si>
  <si>
    <t>trubka plastová kanalizační PVC; hladká, s hrdlem; Sn 12 kN/m2; D = 315,0 mm; s = 10,00 mm; l = 1 000,0 mm</t>
  </si>
  <si>
    <t>(214,4-46,2)/1*0,10*1,05</t>
  </si>
  <si>
    <t>286111932R</t>
  </si>
  <si>
    <t>trubka plastová kanalizační PVC; hladká, s hrdlem; Sn 12 kN/m2; D = 315,0 mm; s = 10,00 mm; l = 3 000,0 mm</t>
  </si>
  <si>
    <t>(214,4-46,2)/3*0,40*1,05</t>
  </si>
  <si>
    <t>286111933R</t>
  </si>
  <si>
    <t>trubka plastová kanalizační PVC; hladká, s hrdlem; Sn 12 kN/m2; D = 315,0 mm; s = 10,00 mm; l = 6 000,0 mm</t>
  </si>
  <si>
    <t>(214,4-46,2)/6*0,5*1,05</t>
  </si>
  <si>
    <t>napojení HV a UV do šachty : 5</t>
  </si>
  <si>
    <t>286971520R</t>
  </si>
  <si>
    <t>dno šachetní průtočné; PP; úhel odpadu 0 °; DN = 674,0 mm; š = 720 mm; h = 705 mm; DN žlabu 315 mm</t>
  </si>
  <si>
    <t>POL3_1</t>
  </si>
  <si>
    <t>Š1,Š2,Š5 : 3</t>
  </si>
  <si>
    <t>286971522R</t>
  </si>
  <si>
    <t>dno šachetní průtočné; PP; úhel odpadu 60 °; DN = 674,0 mm; š = 720 mm; h = 705 mm; DN žlabu 315 mm</t>
  </si>
  <si>
    <t>Š3,Š4 : 2</t>
  </si>
  <si>
    <t>28697154R</t>
  </si>
  <si>
    <t>trubka plastová kanalizační PP; korugovaná; Sn 4 kN/m2; D = 670,0 mm; l = 2000,0 mm</t>
  </si>
  <si>
    <t>28697160R</t>
  </si>
  <si>
    <t>kroužek těsnicí pryž; pro teleskop a bet. prstenec; DN = 600,0 mm</t>
  </si>
  <si>
    <t>28697162R</t>
  </si>
  <si>
    <t>konus plastový; d = 870,0 mm; d2 = 950 mm; DN = 615,0 mm; DN 2 = 700 mm; h = 180 mm; hladký</t>
  </si>
  <si>
    <t>Š1-Š5 : 5</t>
  </si>
  <si>
    <t>55241711R</t>
  </si>
  <si>
    <t>poklop kanalizační DN šachty 1 000 mm; litinový; D výrobku 600 mm; únosnost B 125 kN</t>
  </si>
  <si>
    <t>Š1-Š3 : 3</t>
  </si>
  <si>
    <t>55241713R</t>
  </si>
  <si>
    <t>poklop kanalizační DN šachty 1 000 mm; litinový; D výrobku 600 mm; únosnost D 400 kN</t>
  </si>
  <si>
    <t>Š4-Š5 : 2</t>
  </si>
  <si>
    <t>919735113R00</t>
  </si>
  <si>
    <t>Řezání stávajících krytů nebo podkladů živičných, hloubky přes 100 do 150 mm</t>
  </si>
  <si>
    <t>km 0,221 : 15*2</t>
  </si>
  <si>
    <t>966008112R00</t>
  </si>
  <si>
    <t>Bourání trubního propustku z trub DN přes 300 do 500 mm</t>
  </si>
  <si>
    <t>s odklizením a uložením vybouraného materiálu na skládku na vzdálenost do 3 m nebo s naložením na dopravní prostředek</t>
  </si>
  <si>
    <t>sjezd km 0,068 : 7</t>
  </si>
  <si>
    <t>sjezd km 0,107 : 8</t>
  </si>
  <si>
    <t>970241150R00</t>
  </si>
  <si>
    <t>Řezání prostého betonu hloubka řezu 150 mm</t>
  </si>
  <si>
    <t>km 0,157 : 14,0*2</t>
  </si>
  <si>
    <t>998276101R00</t>
  </si>
  <si>
    <t>Přesun hmot pro trubní vedení z trub plastových nebo sklolaminátových v otevřeném výkopu</t>
  </si>
  <si>
    <t>vodovodu nebo kanalizace ražené nebo hloubené (827 1.1, 827 1.9, 827 2.1, 827 2.9), drobných objektů</t>
  </si>
  <si>
    <t xml:space="preserve">8,9,15,17,18,19,20,21,22,23,24,26,27,28,29,30,31,32,33,34,35,36,37, : </t>
  </si>
  <si>
    <t>Součet: : 506,66578</t>
  </si>
  <si>
    <t>230200123R00</t>
  </si>
  <si>
    <t>Nasunutí potrubní sekce do ocel.chráničky, DN 300</t>
  </si>
  <si>
    <t>protlak pod silnicí : 9,6</t>
  </si>
  <si>
    <t>Odkaz na mn. položky pořadí 44 : 46,59600</t>
  </si>
  <si>
    <t>Odkaz na dem. hmot. položky pořadí 2 : 31,28400</t>
  </si>
  <si>
    <t>Odkaz na dem. hmot. položky pořadí 1 : 15,31200</t>
  </si>
  <si>
    <t>Odkaz na mn. položky pořadí 44 : 46,59600*19</t>
  </si>
  <si>
    <t>Vodorovná doprava vybouraných hmot po suchu Vodorovná doprava vybour. hmot po suchu do 5 km</t>
  </si>
  <si>
    <t>Odkaz na dem. hmot. položky pořadí 39 : 14,70000</t>
  </si>
  <si>
    <t>Odkaz na dem. hmot. položky pořadí 3 : 7,05600</t>
  </si>
  <si>
    <t>Vodorovná doprava vybouraných hmot po suchu Příplatek k dopravě vybour.hmot za dalších 5 km</t>
  </si>
  <si>
    <t>Odkaz na mn. položky pořadí 46 : 21,75600*3</t>
  </si>
  <si>
    <t>Poplatek za skládku Poplatek za uložení suti - beton, skupina odpadu 170101</t>
  </si>
  <si>
    <t>Š6-Š7 : (1,5+1,2)*0,5*0,9*46,2</t>
  </si>
  <si>
    <t>Odkaz na mn. položky pořadí 1 : 56,13300</t>
  </si>
  <si>
    <t>Š6-Š7 : (1,5+1,2)*0,5*2*46,2</t>
  </si>
  <si>
    <t>Odkaz na mn. položky pořadí 3 : 124,74000</t>
  </si>
  <si>
    <t>Odkaz na mn. položky pořadí 5 : 56,13300*5</t>
  </si>
  <si>
    <t>Š6-Š7 : (1,0+0,7)*0,5*0,9*46,2</t>
  </si>
  <si>
    <t>obsyp v rýze : (46,2)*0,9*0,4</t>
  </si>
  <si>
    <t>odp. potrubí : -(46,2)*pi*0,15*0,15</t>
  </si>
  <si>
    <t>Odkaz na mn. položky pořadí 5 : 56,13300</t>
  </si>
  <si>
    <t>zásyp rýhy v akt. zóně silnice : 35,343*2,2</t>
  </si>
  <si>
    <t>lože : (46,2)*0,9*0,1</t>
  </si>
  <si>
    <t>46,2</t>
  </si>
  <si>
    <t>46,2/1*0,10*1,05</t>
  </si>
  <si>
    <t>46,2/3*0,40*1,05</t>
  </si>
  <si>
    <t>46,26/6*0,5*1,05</t>
  </si>
  <si>
    <t>napojení UV do šachty : 1</t>
  </si>
  <si>
    <t>Š6 : 1</t>
  </si>
  <si>
    <t xml:space="preserve">3,8,10,11,12,14,15,16,17,18,19,20,21,22,23, : </t>
  </si>
  <si>
    <t>Součet: : 109,23941</t>
  </si>
  <si>
    <t>Přípojka HV1 : (5,3+1,3+0,7)*0,5*0,9*6,4</t>
  </si>
  <si>
    <t>Odkaz na mn. položky pořadí 1 : 21,02400</t>
  </si>
  <si>
    <t>Přípojka HV1 : (5,3+1,3+0,7)*0,5*2*6,4</t>
  </si>
  <si>
    <t>Odkaz na mn. položky pořadí 3 : 46,72000</t>
  </si>
  <si>
    <t>Odkaz na mn. položky pořadí 5 : 21,02400*5</t>
  </si>
  <si>
    <t>Přípojka HV1 : (5,3+0,8+0,2)*0,5*0,9*6,4</t>
  </si>
  <si>
    <t>obsyp v rýze : (5,3+0,7)*0,9*0,4</t>
  </si>
  <si>
    <t>Odkaz na mn. položky pořadí 5 : 21,02400</t>
  </si>
  <si>
    <t>zásyp rýhy v akt. zóně silnice : 18,44*2,2</t>
  </si>
  <si>
    <t>lože : (1,3+0,7)*0,9*0,1</t>
  </si>
  <si>
    <t>451313111R00</t>
  </si>
  <si>
    <t>Podklad pod dlažbu z betonu prostého tř. B 7,5 beton C -/7,5, tloušťka přes 150 do 200 mm</t>
  </si>
  <si>
    <t>831-2</t>
  </si>
  <si>
    <t>obklad vtok HV : 2,0*0,5*2</t>
  </si>
  <si>
    <t>463211121R00</t>
  </si>
  <si>
    <t>Rovnanina z lomového kamene vyplnění spár</t>
  </si>
  <si>
    <t>821-1</t>
  </si>
  <si>
    <t>neopracovaného tříděného pro všechny tloušťky rovnaniny, bez vypracování líce,</t>
  </si>
  <si>
    <t>obklad vtok HV : 2,0*0,5*0,25*2</t>
  </si>
  <si>
    <t>567211110R00</t>
  </si>
  <si>
    <t>Podklad z prostého betonu třídy I., tloušťky 100 mm</t>
  </si>
  <si>
    <t>podkl. pod HV : 1,1*1,1*2</t>
  </si>
  <si>
    <t>přípojka HV : 1+5</t>
  </si>
  <si>
    <t>899102111R00</t>
  </si>
  <si>
    <t>Osazení poklopů litinových a ocelových o hmotnost jednotlivě přes 50  do 100 kg</t>
  </si>
  <si>
    <t>krycí deska HV : 2</t>
  </si>
  <si>
    <t>8959311111</t>
  </si>
  <si>
    <t>Vpusti kanal. horské z betonu C 12/15,vel.600/600, typ TZV 90 / 90 / 115 D+M, tl. stěny 150 mm, boční prostup, viz SO 102, výkres č.4</t>
  </si>
  <si>
    <t>RTS 21/ II</t>
  </si>
  <si>
    <t>HV 1,2 : 2</t>
  </si>
  <si>
    <t>286111902R</t>
  </si>
  <si>
    <t>trubka plastová kanalizační PVC; hladká, s hrdlem; Sn 12 kN/m2; D = 160,0 mm; s = 5,50 mm; l = 3 000,0 mm</t>
  </si>
  <si>
    <t>5922435411</t>
  </si>
  <si>
    <t>Deska zákrytová ŽB, typ TZV 90 / 90 / 15, vč. mříže z polyplastu</t>
  </si>
  <si>
    <t xml:space="preserve">3,8,10,11,12,13,14,16,17,18,19, : </t>
  </si>
  <si>
    <t>Součet: : 53,63247</t>
  </si>
  <si>
    <t>rekultivace prostoru v místě původního příkopu : 266</t>
  </si>
  <si>
    <t>266,0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</si>
</sst>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2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16" fillId="0" borderId="43" xfId="0" applyNumberFormat="1" applyFont="1" applyBorder="1" applyAlignment="1">
      <alignment horizontal="left" vertical="top" wrapTex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20" fillId="0" borderId="0" xfId="0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5" x14ac:dyDescent="0.25"/>
  <sheetData>
    <row r="1" spans="1:7" ht="13" x14ac:dyDescent="0.3">
      <c r="A1" s="21" t="s">
        <v>38</v>
      </c>
    </row>
    <row r="2" spans="1:7" ht="57.75" customHeight="1" x14ac:dyDescent="0.25">
      <c r="A2" s="73" t="s">
        <v>39</v>
      </c>
      <c r="B2" s="73"/>
      <c r="C2" s="73"/>
      <c r="D2" s="73"/>
      <c r="E2" s="73"/>
      <c r="F2" s="73"/>
      <c r="G2" s="73"/>
    </row>
  </sheetData>
  <sheetProtection algorithmName="SHA-512" hashValue="El62bMbmKGMmuiEOrPx0jM5PqEbPJaSTBsy5YkVeNN+Yj5BJAGBtcGLOcUqSQrlfLWyRolkvh2EG1vnOeWixwA==" saltValue="dDMIY3b9iCRGpZzmSL2cy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8276-EE77-4609-8162-801E94715F9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65</v>
      </c>
      <c r="C3" s="200" t="s">
        <v>66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70</v>
      </c>
      <c r="C4" s="203" t="s">
        <v>71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103</v>
      </c>
      <c r="C8" s="242" t="s">
        <v>104</v>
      </c>
      <c r="D8" s="227"/>
      <c r="E8" s="228"/>
      <c r="F8" s="229"/>
      <c r="G8" s="229">
        <f>SUMIF(AG9:AG21,"&lt;&gt;NOR",G9:G21)</f>
        <v>0</v>
      </c>
      <c r="H8" s="229"/>
      <c r="I8" s="229">
        <f>SUM(I9:I21)</f>
        <v>0</v>
      </c>
      <c r="J8" s="229"/>
      <c r="K8" s="229">
        <f>SUM(K9:K21)</f>
        <v>0</v>
      </c>
      <c r="L8" s="229"/>
      <c r="M8" s="229">
        <f>SUM(M9:M21)</f>
        <v>0</v>
      </c>
      <c r="N8" s="228"/>
      <c r="O8" s="228">
        <f>SUM(O9:O21)</f>
        <v>45.900000000000006</v>
      </c>
      <c r="P8" s="228"/>
      <c r="Q8" s="228">
        <f>SUM(Q9:Q21)</f>
        <v>0</v>
      </c>
      <c r="R8" s="229"/>
      <c r="S8" s="229"/>
      <c r="T8" s="230"/>
      <c r="U8" s="224"/>
      <c r="V8" s="224">
        <f>SUM(V9:V21)</f>
        <v>40.94</v>
      </c>
      <c r="W8" s="224"/>
      <c r="X8" s="224"/>
      <c r="Y8" s="224"/>
      <c r="AG8" t="s">
        <v>152</v>
      </c>
    </row>
    <row r="9" spans="1:60" outlineLevel="1" x14ac:dyDescent="0.25">
      <c r="A9" s="232">
        <v>1</v>
      </c>
      <c r="B9" s="233" t="s">
        <v>359</v>
      </c>
      <c r="C9" s="243" t="s">
        <v>360</v>
      </c>
      <c r="D9" s="234" t="s">
        <v>221</v>
      </c>
      <c r="E9" s="235">
        <v>45.75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0.36834</v>
      </c>
      <c r="O9" s="235">
        <f>ROUND(E9*N9,2)</f>
        <v>16.850000000000001</v>
      </c>
      <c r="P9" s="235">
        <v>0</v>
      </c>
      <c r="Q9" s="235">
        <f>ROUND(E9*P9,2)</f>
        <v>0</v>
      </c>
      <c r="R9" s="237" t="s">
        <v>222</v>
      </c>
      <c r="S9" s="237" t="s">
        <v>156</v>
      </c>
      <c r="T9" s="238" t="s">
        <v>223</v>
      </c>
      <c r="U9" s="221">
        <v>5.5E-2</v>
      </c>
      <c r="V9" s="221">
        <f>ROUND(E9*U9,2)</f>
        <v>2.52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61" t="s">
        <v>361</v>
      </c>
      <c r="D10" s="260"/>
      <c r="E10" s="260"/>
      <c r="F10" s="260"/>
      <c r="G10" s="26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226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41" t="str">
        <f>C10</f>
        <v>kamenivo hrubé drcené vel. 32 - 63 mm s výplňovým kamenivem (vibrovaný štěrk), s rozprostřením, vlhčením a zhutněním</v>
      </c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680</v>
      </c>
      <c r="D11" s="222"/>
      <c r="E11" s="223">
        <v>45.75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32">
        <v>2</v>
      </c>
      <c r="B12" s="233" t="s">
        <v>368</v>
      </c>
      <c r="C12" s="243" t="s">
        <v>369</v>
      </c>
      <c r="D12" s="234" t="s">
        <v>221</v>
      </c>
      <c r="E12" s="235">
        <v>45.75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0.38313999999999998</v>
      </c>
      <c r="O12" s="235">
        <f>ROUND(E12*N12,2)</f>
        <v>17.53</v>
      </c>
      <c r="P12" s="235">
        <v>0</v>
      </c>
      <c r="Q12" s="235">
        <f>ROUND(E12*P12,2)</f>
        <v>0</v>
      </c>
      <c r="R12" s="237" t="s">
        <v>222</v>
      </c>
      <c r="S12" s="237" t="s">
        <v>156</v>
      </c>
      <c r="T12" s="238" t="s">
        <v>223</v>
      </c>
      <c r="U12" s="221">
        <v>2.5999999999999999E-2</v>
      </c>
      <c r="V12" s="221">
        <f>ROUND(E12*U12,2)</f>
        <v>1.19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61" t="s">
        <v>370</v>
      </c>
      <c r="D13" s="260"/>
      <c r="E13" s="260"/>
      <c r="F13" s="260"/>
      <c r="G13" s="260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226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2" x14ac:dyDescent="0.25">
      <c r="A14" s="218"/>
      <c r="B14" s="219"/>
      <c r="C14" s="245" t="s">
        <v>680</v>
      </c>
      <c r="D14" s="222"/>
      <c r="E14" s="223">
        <v>45.75</v>
      </c>
      <c r="F14" s="221"/>
      <c r="G14" s="221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164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5">
      <c r="A15" s="232">
        <v>3</v>
      </c>
      <c r="B15" s="233" t="s">
        <v>392</v>
      </c>
      <c r="C15" s="243" t="s">
        <v>393</v>
      </c>
      <c r="D15" s="234" t="s">
        <v>221</v>
      </c>
      <c r="E15" s="235">
        <v>45.75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7.3899999999999993E-2</v>
      </c>
      <c r="O15" s="235">
        <f>ROUND(E15*N15,2)</f>
        <v>3.38</v>
      </c>
      <c r="P15" s="235">
        <v>0</v>
      </c>
      <c r="Q15" s="235">
        <f>ROUND(E15*P15,2)</f>
        <v>0</v>
      </c>
      <c r="R15" s="237" t="s">
        <v>222</v>
      </c>
      <c r="S15" s="237" t="s">
        <v>156</v>
      </c>
      <c r="T15" s="238" t="s">
        <v>223</v>
      </c>
      <c r="U15" s="221">
        <v>0.48</v>
      </c>
      <c r="V15" s="221">
        <f>ROUND(E15*U15,2)</f>
        <v>21.96</v>
      </c>
      <c r="W15" s="221"/>
      <c r="X15" s="221" t="s">
        <v>198</v>
      </c>
      <c r="Y15" s="221" t="s">
        <v>159</v>
      </c>
      <c r="Z15" s="211"/>
      <c r="AA15" s="211"/>
      <c r="AB15" s="211"/>
      <c r="AC15" s="211"/>
      <c r="AD15" s="211"/>
      <c r="AE15" s="211"/>
      <c r="AF15" s="211"/>
      <c r="AG15" s="211" t="s">
        <v>224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ht="20.5" outlineLevel="2" x14ac:dyDescent="0.25">
      <c r="A16" s="218"/>
      <c r="B16" s="219"/>
      <c r="C16" s="261" t="s">
        <v>387</v>
      </c>
      <c r="D16" s="260"/>
      <c r="E16" s="260"/>
      <c r="F16" s="260"/>
      <c r="G16" s="260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226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41" t="str">
        <f>C16</f>
        <v>s provedením lože z kameniva drceného, s vyplněním spár, s dvojitým hutněním a se smetením přebytečného materiálu na krajnici. S dodáním hmot pro lože a výplň spár.</v>
      </c>
      <c r="BB16" s="211"/>
      <c r="BC16" s="211"/>
      <c r="BD16" s="211"/>
      <c r="BE16" s="211"/>
      <c r="BF16" s="211"/>
      <c r="BG16" s="211"/>
      <c r="BH16" s="211"/>
    </row>
    <row r="17" spans="1:60" outlineLevel="2" x14ac:dyDescent="0.25">
      <c r="A17" s="218"/>
      <c r="B17" s="219"/>
      <c r="C17" s="245" t="s">
        <v>680</v>
      </c>
      <c r="D17" s="222"/>
      <c r="E17" s="223">
        <v>45.75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2">
        <v>4</v>
      </c>
      <c r="B18" s="233" t="s">
        <v>398</v>
      </c>
      <c r="C18" s="243" t="s">
        <v>399</v>
      </c>
      <c r="D18" s="234" t="s">
        <v>239</v>
      </c>
      <c r="E18" s="235">
        <v>35.5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3.6000000000000002E-4</v>
      </c>
      <c r="O18" s="235">
        <f>ROUND(E18*N18,2)</f>
        <v>0.01</v>
      </c>
      <c r="P18" s="235">
        <v>0</v>
      </c>
      <c r="Q18" s="235">
        <f>ROUND(E18*P18,2)</f>
        <v>0</v>
      </c>
      <c r="R18" s="237" t="s">
        <v>222</v>
      </c>
      <c r="S18" s="237" t="s">
        <v>156</v>
      </c>
      <c r="T18" s="238" t="s">
        <v>223</v>
      </c>
      <c r="U18" s="221">
        <v>0.43</v>
      </c>
      <c r="V18" s="221">
        <f>ROUND(E18*U18,2)</f>
        <v>15.27</v>
      </c>
      <c r="W18" s="221"/>
      <c r="X18" s="221" t="s">
        <v>198</v>
      </c>
      <c r="Y18" s="221" t="s">
        <v>159</v>
      </c>
      <c r="Z18" s="211"/>
      <c r="AA18" s="211"/>
      <c r="AB18" s="211"/>
      <c r="AC18" s="211"/>
      <c r="AD18" s="211"/>
      <c r="AE18" s="211"/>
      <c r="AF18" s="211"/>
      <c r="AG18" s="211" t="s">
        <v>224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45" t="s">
        <v>681</v>
      </c>
      <c r="D19" s="222"/>
      <c r="E19" s="223">
        <v>35.5</v>
      </c>
      <c r="F19" s="221"/>
      <c r="G19" s="221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164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5">
      <c r="A20" s="232">
        <v>5</v>
      </c>
      <c r="B20" s="233" t="s">
        <v>426</v>
      </c>
      <c r="C20" s="243" t="s">
        <v>427</v>
      </c>
      <c r="D20" s="234" t="s">
        <v>221</v>
      </c>
      <c r="E20" s="235">
        <v>47.122500000000002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0.17244999999999999</v>
      </c>
      <c r="O20" s="235">
        <f>ROUND(E20*N20,2)</f>
        <v>8.1300000000000008</v>
      </c>
      <c r="P20" s="235">
        <v>0</v>
      </c>
      <c r="Q20" s="235">
        <f>ROUND(E20*P20,2)</f>
        <v>0</v>
      </c>
      <c r="R20" s="237" t="s">
        <v>321</v>
      </c>
      <c r="S20" s="237" t="s">
        <v>156</v>
      </c>
      <c r="T20" s="238" t="s">
        <v>223</v>
      </c>
      <c r="U20" s="221">
        <v>0</v>
      </c>
      <c r="V20" s="221">
        <f>ROUND(E20*U20,2)</f>
        <v>0</v>
      </c>
      <c r="W20" s="221"/>
      <c r="X20" s="221" t="s">
        <v>323</v>
      </c>
      <c r="Y20" s="221" t="s">
        <v>159</v>
      </c>
      <c r="Z20" s="211"/>
      <c r="AA20" s="211"/>
      <c r="AB20" s="211"/>
      <c r="AC20" s="211"/>
      <c r="AD20" s="211"/>
      <c r="AE20" s="211"/>
      <c r="AF20" s="211"/>
      <c r="AG20" s="211" t="s">
        <v>324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2" x14ac:dyDescent="0.25">
      <c r="A21" s="218"/>
      <c r="B21" s="219"/>
      <c r="C21" s="245" t="s">
        <v>682</v>
      </c>
      <c r="D21" s="222"/>
      <c r="E21" s="223">
        <v>47.122500000000002</v>
      </c>
      <c r="F21" s="221"/>
      <c r="G21" s="221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164</v>
      </c>
      <c r="AH21" s="211">
        <v>0</v>
      </c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ht="13" x14ac:dyDescent="0.25">
      <c r="A22" s="225" t="s">
        <v>151</v>
      </c>
      <c r="B22" s="226" t="s">
        <v>113</v>
      </c>
      <c r="C22" s="242" t="s">
        <v>114</v>
      </c>
      <c r="D22" s="227"/>
      <c r="E22" s="228"/>
      <c r="F22" s="229"/>
      <c r="G22" s="229">
        <f>SUMIF(AG23:AG27,"&lt;&gt;NOR",G23:G27)</f>
        <v>0</v>
      </c>
      <c r="H22" s="229"/>
      <c r="I22" s="229">
        <f>SUM(I23:I27)</f>
        <v>0</v>
      </c>
      <c r="J22" s="229"/>
      <c r="K22" s="229">
        <f>SUM(K23:K27)</f>
        <v>0</v>
      </c>
      <c r="L22" s="229"/>
      <c r="M22" s="229">
        <f>SUM(M23:M27)</f>
        <v>0</v>
      </c>
      <c r="N22" s="228"/>
      <c r="O22" s="228">
        <f>SUM(O23:O27)</f>
        <v>0</v>
      </c>
      <c r="P22" s="228"/>
      <c r="Q22" s="228">
        <f>SUM(Q23:Q27)</f>
        <v>0</v>
      </c>
      <c r="R22" s="229"/>
      <c r="S22" s="229"/>
      <c r="T22" s="230"/>
      <c r="U22" s="224"/>
      <c r="V22" s="224">
        <f>SUM(V23:V27)</f>
        <v>17.899999999999999</v>
      </c>
      <c r="W22" s="224"/>
      <c r="X22" s="224"/>
      <c r="Y22" s="224"/>
      <c r="AG22" t="s">
        <v>152</v>
      </c>
    </row>
    <row r="23" spans="1:60" outlineLevel="1" x14ac:dyDescent="0.25">
      <c r="A23" s="232">
        <v>6</v>
      </c>
      <c r="B23" s="233" t="s">
        <v>540</v>
      </c>
      <c r="C23" s="243" t="s">
        <v>541</v>
      </c>
      <c r="D23" s="234" t="s">
        <v>320</v>
      </c>
      <c r="E23" s="235">
        <v>45.900190000000002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5">
        <v>0</v>
      </c>
      <c r="O23" s="235">
        <f>ROUND(E23*N23,2)</f>
        <v>0</v>
      </c>
      <c r="P23" s="235">
        <v>0</v>
      </c>
      <c r="Q23" s="235">
        <f>ROUND(E23*P23,2)</f>
        <v>0</v>
      </c>
      <c r="R23" s="237" t="s">
        <v>222</v>
      </c>
      <c r="S23" s="237" t="s">
        <v>156</v>
      </c>
      <c r="T23" s="238" t="s">
        <v>223</v>
      </c>
      <c r="U23" s="221">
        <v>0.39</v>
      </c>
      <c r="V23" s="221">
        <f>ROUND(E23*U23,2)</f>
        <v>17.899999999999999</v>
      </c>
      <c r="W23" s="221"/>
      <c r="X23" s="221" t="s">
        <v>542</v>
      </c>
      <c r="Y23" s="221" t="s">
        <v>159</v>
      </c>
      <c r="Z23" s="211"/>
      <c r="AA23" s="211"/>
      <c r="AB23" s="211"/>
      <c r="AC23" s="211"/>
      <c r="AD23" s="211"/>
      <c r="AE23" s="211"/>
      <c r="AF23" s="211"/>
      <c r="AG23" s="211" t="s">
        <v>543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2" x14ac:dyDescent="0.25">
      <c r="A24" s="218"/>
      <c r="B24" s="219"/>
      <c r="C24" s="261" t="s">
        <v>544</v>
      </c>
      <c r="D24" s="260"/>
      <c r="E24" s="260"/>
      <c r="F24" s="260"/>
      <c r="G24" s="260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226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45" t="s">
        <v>545</v>
      </c>
      <c r="D25" s="222"/>
      <c r="E25" s="223"/>
      <c r="F25" s="221"/>
      <c r="G25" s="221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164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3" x14ac:dyDescent="0.25">
      <c r="A26" s="218"/>
      <c r="B26" s="219"/>
      <c r="C26" s="245" t="s">
        <v>683</v>
      </c>
      <c r="D26" s="222"/>
      <c r="E26" s="223"/>
      <c r="F26" s="221"/>
      <c r="G26" s="221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164</v>
      </c>
      <c r="AH26" s="211">
        <v>0</v>
      </c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3" x14ac:dyDescent="0.25">
      <c r="A27" s="218"/>
      <c r="B27" s="219"/>
      <c r="C27" s="245" t="s">
        <v>684</v>
      </c>
      <c r="D27" s="222"/>
      <c r="E27" s="223">
        <v>45.900190000000002</v>
      </c>
      <c r="F27" s="221"/>
      <c r="G27" s="221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164</v>
      </c>
      <c r="AH27" s="211">
        <v>0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x14ac:dyDescent="0.25">
      <c r="A28" s="3"/>
      <c r="B28" s="4"/>
      <c r="C28" s="247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AE28">
        <v>15</v>
      </c>
      <c r="AF28">
        <v>21</v>
      </c>
      <c r="AG28" t="s">
        <v>137</v>
      </c>
    </row>
    <row r="29" spans="1:60" ht="13" x14ac:dyDescent="0.25">
      <c r="A29" s="214"/>
      <c r="B29" s="215" t="s">
        <v>29</v>
      </c>
      <c r="C29" s="248"/>
      <c r="D29" s="216"/>
      <c r="E29" s="217"/>
      <c r="F29" s="217"/>
      <c r="G29" s="231">
        <f>G8+G22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AE29">
        <f>SUMIF(L7:L27,AE28,G7:G27)</f>
        <v>0</v>
      </c>
      <c r="AF29">
        <f>SUMIF(L7:L27,AF28,G7:G27)</f>
        <v>0</v>
      </c>
      <c r="AG29" t="s">
        <v>172</v>
      </c>
    </row>
    <row r="30" spans="1:60" x14ac:dyDescent="0.25">
      <c r="C30" s="249"/>
      <c r="D30" s="10"/>
      <c r="AG30" t="s">
        <v>173</v>
      </c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BTtZqY9k7x7XXis6U0LTqelQWzgo2L8loRqC1qF28WAIAb6lMdaMCRXOtoiIJNlVs8F1WglEq7j2uQYYgZZ4rg==" saltValue="Ng1F5IHKxOtC4v6Sa5B5Xw==" spinCount="100000" sheet="1" formatRows="0"/>
  <mergeCells count="8">
    <mergeCell ref="C16:G16"/>
    <mergeCell ref="C24:G24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49CD-2D4D-46B5-989C-F20CB57AE3A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72</v>
      </c>
      <c r="C3" s="200" t="s">
        <v>73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58</v>
      </c>
      <c r="C4" s="203" t="s">
        <v>74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SUMIF(AG9:AG74,"&lt;&gt;NOR",G9:G74)</f>
        <v>0</v>
      </c>
      <c r="H8" s="229"/>
      <c r="I8" s="229">
        <f>SUM(I9:I74)</f>
        <v>0</v>
      </c>
      <c r="J8" s="229"/>
      <c r="K8" s="229">
        <f>SUM(K9:K74)</f>
        <v>0</v>
      </c>
      <c r="L8" s="229"/>
      <c r="M8" s="229">
        <f>SUM(M9:M74)</f>
        <v>0</v>
      </c>
      <c r="N8" s="228"/>
      <c r="O8" s="228">
        <f>SUM(O9:O74)</f>
        <v>435.72</v>
      </c>
      <c r="P8" s="228"/>
      <c r="Q8" s="228">
        <f>SUM(Q9:Q74)</f>
        <v>53.650000000000006</v>
      </c>
      <c r="R8" s="229"/>
      <c r="S8" s="229"/>
      <c r="T8" s="230"/>
      <c r="U8" s="224"/>
      <c r="V8" s="224">
        <f>SUM(V9:V74)</f>
        <v>364.74000000000007</v>
      </c>
      <c r="W8" s="224"/>
      <c r="X8" s="224"/>
      <c r="Y8" s="224"/>
      <c r="AG8" t="s">
        <v>152</v>
      </c>
    </row>
    <row r="9" spans="1:60" ht="20" outlineLevel="1" x14ac:dyDescent="0.25">
      <c r="A9" s="232">
        <v>1</v>
      </c>
      <c r="B9" s="233" t="s">
        <v>627</v>
      </c>
      <c r="C9" s="243" t="s">
        <v>628</v>
      </c>
      <c r="D9" s="234" t="s">
        <v>221</v>
      </c>
      <c r="E9" s="235">
        <v>34.799999999999997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0.44</v>
      </c>
      <c r="Q9" s="235">
        <f>ROUND(E9*P9,2)</f>
        <v>15.31</v>
      </c>
      <c r="R9" s="237" t="s">
        <v>222</v>
      </c>
      <c r="S9" s="237" t="s">
        <v>156</v>
      </c>
      <c r="T9" s="238" t="s">
        <v>223</v>
      </c>
      <c r="U9" s="221">
        <v>4.8000000000000001E-2</v>
      </c>
      <c r="V9" s="221">
        <f>ROUND(E9*U9,2)</f>
        <v>1.67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45" t="s">
        <v>685</v>
      </c>
      <c r="D10" s="222"/>
      <c r="E10" s="223">
        <v>16.8</v>
      </c>
      <c r="F10" s="221"/>
      <c r="G10" s="221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164</v>
      </c>
      <c r="AH10" s="211">
        <v>0</v>
      </c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3" x14ac:dyDescent="0.25">
      <c r="A11" s="218"/>
      <c r="B11" s="219"/>
      <c r="C11" s="245" t="s">
        <v>686</v>
      </c>
      <c r="D11" s="222"/>
      <c r="E11" s="223">
        <v>18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0" outlineLevel="1" x14ac:dyDescent="0.25">
      <c r="A12" s="232">
        <v>2</v>
      </c>
      <c r="B12" s="233" t="s">
        <v>631</v>
      </c>
      <c r="C12" s="243" t="s">
        <v>632</v>
      </c>
      <c r="D12" s="234" t="s">
        <v>221</v>
      </c>
      <c r="E12" s="235">
        <v>94.8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0.33</v>
      </c>
      <c r="Q12" s="235">
        <f>ROUND(E12*P12,2)</f>
        <v>31.28</v>
      </c>
      <c r="R12" s="237" t="s">
        <v>222</v>
      </c>
      <c r="S12" s="237" t="s">
        <v>156</v>
      </c>
      <c r="T12" s="238" t="s">
        <v>223</v>
      </c>
      <c r="U12" s="221">
        <v>0.06</v>
      </c>
      <c r="V12" s="221">
        <f>ROUND(E12*U12,2)</f>
        <v>5.69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5" t="s">
        <v>687</v>
      </c>
      <c r="D13" s="222"/>
      <c r="E13" s="223">
        <v>60</v>
      </c>
      <c r="F13" s="221"/>
      <c r="G13" s="221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3" x14ac:dyDescent="0.25">
      <c r="A14" s="218"/>
      <c r="B14" s="219"/>
      <c r="C14" s="245" t="s">
        <v>685</v>
      </c>
      <c r="D14" s="222"/>
      <c r="E14" s="223">
        <v>16.8</v>
      </c>
      <c r="F14" s="221"/>
      <c r="G14" s="221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164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3" x14ac:dyDescent="0.25">
      <c r="A15" s="218"/>
      <c r="B15" s="219"/>
      <c r="C15" s="245" t="s">
        <v>688</v>
      </c>
      <c r="D15" s="222"/>
      <c r="E15" s="223">
        <v>18</v>
      </c>
      <c r="F15" s="221"/>
      <c r="G15" s="221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164</v>
      </c>
      <c r="AH15" s="211">
        <v>0</v>
      </c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ht="20" outlineLevel="1" x14ac:dyDescent="0.25">
      <c r="A16" s="232">
        <v>3</v>
      </c>
      <c r="B16" s="233" t="s">
        <v>689</v>
      </c>
      <c r="C16" s="243" t="s">
        <v>690</v>
      </c>
      <c r="D16" s="234" t="s">
        <v>221</v>
      </c>
      <c r="E16" s="235">
        <v>19.600000000000001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5">
        <v>0</v>
      </c>
      <c r="O16" s="235">
        <f>ROUND(E16*N16,2)</f>
        <v>0</v>
      </c>
      <c r="P16" s="235">
        <v>0.36</v>
      </c>
      <c r="Q16" s="235">
        <f>ROUND(E16*P16,2)</f>
        <v>7.06</v>
      </c>
      <c r="R16" s="237" t="s">
        <v>222</v>
      </c>
      <c r="S16" s="237" t="s">
        <v>156</v>
      </c>
      <c r="T16" s="238" t="s">
        <v>223</v>
      </c>
      <c r="U16" s="221">
        <v>1.2270000000000001</v>
      </c>
      <c r="V16" s="221">
        <f>ROUND(E16*U16,2)</f>
        <v>24.05</v>
      </c>
      <c r="W16" s="221"/>
      <c r="X16" s="221" t="s">
        <v>198</v>
      </c>
      <c r="Y16" s="221" t="s">
        <v>159</v>
      </c>
      <c r="Z16" s="211"/>
      <c r="AA16" s="211"/>
      <c r="AB16" s="211"/>
      <c r="AC16" s="211"/>
      <c r="AD16" s="211"/>
      <c r="AE16" s="211"/>
      <c r="AF16" s="211"/>
      <c r="AG16" s="211" t="s">
        <v>224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2" x14ac:dyDescent="0.25">
      <c r="A17" s="218"/>
      <c r="B17" s="219"/>
      <c r="C17" s="245" t="s">
        <v>691</v>
      </c>
      <c r="D17" s="222"/>
      <c r="E17" s="223">
        <v>19.600000000000001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2">
        <v>4</v>
      </c>
      <c r="B18" s="233" t="s">
        <v>692</v>
      </c>
      <c r="C18" s="243" t="s">
        <v>693</v>
      </c>
      <c r="D18" s="234" t="s">
        <v>249</v>
      </c>
      <c r="E18" s="235">
        <v>19.8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 t="s">
        <v>250</v>
      </c>
      <c r="S18" s="237" t="s">
        <v>156</v>
      </c>
      <c r="T18" s="238" t="s">
        <v>223</v>
      </c>
      <c r="U18" s="221">
        <v>1.548</v>
      </c>
      <c r="V18" s="221">
        <f>ROUND(E18*U18,2)</f>
        <v>30.65</v>
      </c>
      <c r="W18" s="221"/>
      <c r="X18" s="221" t="s">
        <v>198</v>
      </c>
      <c r="Y18" s="221" t="s">
        <v>159</v>
      </c>
      <c r="Z18" s="211"/>
      <c r="AA18" s="211"/>
      <c r="AB18" s="211"/>
      <c r="AC18" s="211"/>
      <c r="AD18" s="211"/>
      <c r="AE18" s="211"/>
      <c r="AF18" s="211"/>
      <c r="AG18" s="211" t="s">
        <v>224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61" t="s">
        <v>694</v>
      </c>
      <c r="D19" s="260"/>
      <c r="E19" s="260"/>
      <c r="F19" s="260"/>
      <c r="G19" s="260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226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41" t="str">
        <f>C19</f>
        <v>příplatek k cenám vykopávek za ztížení vykopávky v blízkosti podzemního vedení nebo výbušnin v horninách jakékoliv třídy,</v>
      </c>
      <c r="BB19" s="211"/>
      <c r="BC19" s="211"/>
      <c r="BD19" s="211"/>
      <c r="BE19" s="211"/>
      <c r="BF19" s="211"/>
      <c r="BG19" s="211"/>
      <c r="BH19" s="211"/>
    </row>
    <row r="20" spans="1:60" outlineLevel="2" x14ac:dyDescent="0.25">
      <c r="A20" s="218"/>
      <c r="B20" s="219"/>
      <c r="C20" s="245" t="s">
        <v>695</v>
      </c>
      <c r="D20" s="222"/>
      <c r="E20" s="223">
        <v>5.4</v>
      </c>
      <c r="F20" s="221"/>
      <c r="G20" s="221"/>
      <c r="H20" s="221"/>
      <c r="I20" s="221"/>
      <c r="J20" s="221"/>
      <c r="K20" s="221"/>
      <c r="L20" s="221"/>
      <c r="M20" s="221"/>
      <c r="N20" s="220"/>
      <c r="O20" s="220"/>
      <c r="P20" s="220"/>
      <c r="Q20" s="220"/>
      <c r="R20" s="221"/>
      <c r="S20" s="221"/>
      <c r="T20" s="221"/>
      <c r="U20" s="221"/>
      <c r="V20" s="221"/>
      <c r="W20" s="221"/>
      <c r="X20" s="221"/>
      <c r="Y20" s="221"/>
      <c r="Z20" s="211"/>
      <c r="AA20" s="211"/>
      <c r="AB20" s="211"/>
      <c r="AC20" s="211"/>
      <c r="AD20" s="211"/>
      <c r="AE20" s="211"/>
      <c r="AF20" s="211"/>
      <c r="AG20" s="211" t="s">
        <v>164</v>
      </c>
      <c r="AH20" s="211">
        <v>0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3" x14ac:dyDescent="0.25">
      <c r="A21" s="218"/>
      <c r="B21" s="219"/>
      <c r="C21" s="245" t="s">
        <v>696</v>
      </c>
      <c r="D21" s="222"/>
      <c r="E21" s="223">
        <v>14.4</v>
      </c>
      <c r="F21" s="221"/>
      <c r="G21" s="221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164</v>
      </c>
      <c r="AH21" s="211">
        <v>0</v>
      </c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5">
      <c r="A22" s="232">
        <v>5</v>
      </c>
      <c r="B22" s="233" t="s">
        <v>247</v>
      </c>
      <c r="C22" s="243" t="s">
        <v>248</v>
      </c>
      <c r="D22" s="234" t="s">
        <v>249</v>
      </c>
      <c r="E22" s="235">
        <v>26.6</v>
      </c>
      <c r="F22" s="236"/>
      <c r="G22" s="237">
        <f>ROUND(E22*F22,2)</f>
        <v>0</v>
      </c>
      <c r="H22" s="236"/>
      <c r="I22" s="237">
        <f>ROUND(E22*H22,2)</f>
        <v>0</v>
      </c>
      <c r="J22" s="236"/>
      <c r="K22" s="237">
        <f>ROUND(E22*J22,2)</f>
        <v>0</v>
      </c>
      <c r="L22" s="237">
        <v>21</v>
      </c>
      <c r="M22" s="237">
        <f>G22*(1+L22/100)</f>
        <v>0</v>
      </c>
      <c r="N22" s="235">
        <v>0</v>
      </c>
      <c r="O22" s="235">
        <f>ROUND(E22*N22,2)</f>
        <v>0</v>
      </c>
      <c r="P22" s="235">
        <v>0</v>
      </c>
      <c r="Q22" s="235">
        <f>ROUND(E22*P22,2)</f>
        <v>0</v>
      </c>
      <c r="R22" s="237" t="s">
        <v>250</v>
      </c>
      <c r="S22" s="237" t="s">
        <v>156</v>
      </c>
      <c r="T22" s="238" t="s">
        <v>223</v>
      </c>
      <c r="U22" s="221">
        <v>9.5200000000000007E-2</v>
      </c>
      <c r="V22" s="221">
        <f>ROUND(E22*U22,2)</f>
        <v>2.5299999999999998</v>
      </c>
      <c r="W22" s="221"/>
      <c r="X22" s="221" t="s">
        <v>198</v>
      </c>
      <c r="Y22" s="221" t="s">
        <v>159</v>
      </c>
      <c r="Z22" s="211"/>
      <c r="AA22" s="211"/>
      <c r="AB22" s="211"/>
      <c r="AC22" s="211"/>
      <c r="AD22" s="211"/>
      <c r="AE22" s="211"/>
      <c r="AF22" s="211"/>
      <c r="AG22" s="211" t="s">
        <v>224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2" x14ac:dyDescent="0.25">
      <c r="A23" s="218"/>
      <c r="B23" s="219"/>
      <c r="C23" s="261" t="s">
        <v>251</v>
      </c>
      <c r="D23" s="260"/>
      <c r="E23" s="260"/>
      <c r="F23" s="260"/>
      <c r="G23" s="260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226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41" t="str">
        <f>C23</f>
        <v>nebo lesní půdy, s vodorovným přemístěním na hromady v místě upotřebení nebo na dočasné či trvalé skládky se složením</v>
      </c>
      <c r="BB23" s="211"/>
      <c r="BC23" s="211"/>
      <c r="BD23" s="211"/>
      <c r="BE23" s="211"/>
      <c r="BF23" s="211"/>
      <c r="BG23" s="211"/>
      <c r="BH23" s="211"/>
    </row>
    <row r="24" spans="1:60" outlineLevel="2" x14ac:dyDescent="0.25">
      <c r="A24" s="218"/>
      <c r="B24" s="219"/>
      <c r="C24" s="245" t="s">
        <v>697</v>
      </c>
      <c r="D24" s="222"/>
      <c r="E24" s="223">
        <v>26.6</v>
      </c>
      <c r="F24" s="221"/>
      <c r="G24" s="221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164</v>
      </c>
      <c r="AH24" s="211">
        <v>0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5">
      <c r="A25" s="232">
        <v>6</v>
      </c>
      <c r="B25" s="233" t="s">
        <v>698</v>
      </c>
      <c r="C25" s="243" t="s">
        <v>699</v>
      </c>
      <c r="D25" s="234" t="s">
        <v>249</v>
      </c>
      <c r="E25" s="235">
        <v>200.215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5">
        <v>0</v>
      </c>
      <c r="O25" s="235">
        <f>ROUND(E25*N25,2)</f>
        <v>0</v>
      </c>
      <c r="P25" s="235">
        <v>0</v>
      </c>
      <c r="Q25" s="235">
        <f>ROUND(E25*P25,2)</f>
        <v>0</v>
      </c>
      <c r="R25" s="237" t="s">
        <v>250</v>
      </c>
      <c r="S25" s="237" t="s">
        <v>156</v>
      </c>
      <c r="T25" s="238" t="s">
        <v>223</v>
      </c>
      <c r="U25" s="221">
        <v>0.16</v>
      </c>
      <c r="V25" s="221">
        <f>ROUND(E25*U25,2)</f>
        <v>32.03</v>
      </c>
      <c r="W25" s="221"/>
      <c r="X25" s="221" t="s">
        <v>198</v>
      </c>
      <c r="Y25" s="221" t="s">
        <v>159</v>
      </c>
      <c r="Z25" s="211"/>
      <c r="AA25" s="211"/>
      <c r="AB25" s="211"/>
      <c r="AC25" s="211"/>
      <c r="AD25" s="211"/>
      <c r="AE25" s="211"/>
      <c r="AF25" s="211"/>
      <c r="AG25" s="211" t="s">
        <v>224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ht="20.5" outlineLevel="2" x14ac:dyDescent="0.25">
      <c r="A26" s="218"/>
      <c r="B26" s="219"/>
      <c r="C26" s="261" t="s">
        <v>266</v>
      </c>
      <c r="D26" s="260"/>
      <c r="E26" s="260"/>
      <c r="F26" s="260"/>
      <c r="G26" s="260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226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41" t="str">
        <f>C26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26" s="211"/>
      <c r="BC26" s="211"/>
      <c r="BD26" s="211"/>
      <c r="BE26" s="211"/>
      <c r="BF26" s="211"/>
      <c r="BG26" s="211"/>
      <c r="BH26" s="211"/>
    </row>
    <row r="27" spans="1:60" outlineLevel="2" x14ac:dyDescent="0.25">
      <c r="A27" s="218"/>
      <c r="B27" s="219"/>
      <c r="C27" s="245" t="s">
        <v>700</v>
      </c>
      <c r="D27" s="222"/>
      <c r="E27" s="223">
        <v>20.52</v>
      </c>
      <c r="F27" s="221"/>
      <c r="G27" s="221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164</v>
      </c>
      <c r="AH27" s="211">
        <v>0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3" x14ac:dyDescent="0.25">
      <c r="A28" s="218"/>
      <c r="B28" s="219"/>
      <c r="C28" s="245" t="s">
        <v>701</v>
      </c>
      <c r="D28" s="222"/>
      <c r="E28" s="223">
        <v>45.54</v>
      </c>
      <c r="F28" s="221"/>
      <c r="G28" s="221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164</v>
      </c>
      <c r="AH28" s="211">
        <v>0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3" x14ac:dyDescent="0.25">
      <c r="A29" s="218"/>
      <c r="B29" s="219"/>
      <c r="C29" s="245" t="s">
        <v>702</v>
      </c>
      <c r="D29" s="222"/>
      <c r="E29" s="223">
        <v>12.25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164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3" x14ac:dyDescent="0.25">
      <c r="A30" s="218"/>
      <c r="B30" s="219"/>
      <c r="C30" s="245" t="s">
        <v>703</v>
      </c>
      <c r="D30" s="222"/>
      <c r="E30" s="223">
        <v>65.745000000000005</v>
      </c>
      <c r="F30" s="221"/>
      <c r="G30" s="221"/>
      <c r="H30" s="221"/>
      <c r="I30" s="221"/>
      <c r="J30" s="221"/>
      <c r="K30" s="221"/>
      <c r="L30" s="221"/>
      <c r="M30" s="221"/>
      <c r="N30" s="220"/>
      <c r="O30" s="220"/>
      <c r="P30" s="220"/>
      <c r="Q30" s="220"/>
      <c r="R30" s="221"/>
      <c r="S30" s="221"/>
      <c r="T30" s="221"/>
      <c r="U30" s="221"/>
      <c r="V30" s="221"/>
      <c r="W30" s="221"/>
      <c r="X30" s="221"/>
      <c r="Y30" s="221"/>
      <c r="Z30" s="211"/>
      <c r="AA30" s="211"/>
      <c r="AB30" s="211"/>
      <c r="AC30" s="211"/>
      <c r="AD30" s="211"/>
      <c r="AE30" s="211"/>
      <c r="AF30" s="211"/>
      <c r="AG30" s="211" t="s">
        <v>164</v>
      </c>
      <c r="AH30" s="211">
        <v>0</v>
      </c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3" x14ac:dyDescent="0.25">
      <c r="A31" s="218"/>
      <c r="B31" s="219"/>
      <c r="C31" s="245" t="s">
        <v>704</v>
      </c>
      <c r="D31" s="222"/>
      <c r="E31" s="223">
        <v>56.16</v>
      </c>
      <c r="F31" s="221"/>
      <c r="G31" s="221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164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5">
      <c r="A32" s="232">
        <v>7</v>
      </c>
      <c r="B32" s="233" t="s">
        <v>268</v>
      </c>
      <c r="C32" s="243" t="s">
        <v>269</v>
      </c>
      <c r="D32" s="234" t="s">
        <v>249</v>
      </c>
      <c r="E32" s="235">
        <v>200.215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7" t="s">
        <v>250</v>
      </c>
      <c r="S32" s="237" t="s">
        <v>156</v>
      </c>
      <c r="T32" s="238" t="s">
        <v>223</v>
      </c>
      <c r="U32" s="221">
        <v>8.4000000000000005E-2</v>
      </c>
      <c r="V32" s="221">
        <f>ROUND(E32*U32,2)</f>
        <v>16.82</v>
      </c>
      <c r="W32" s="221"/>
      <c r="X32" s="221" t="s">
        <v>198</v>
      </c>
      <c r="Y32" s="221" t="s">
        <v>159</v>
      </c>
      <c r="Z32" s="211"/>
      <c r="AA32" s="211"/>
      <c r="AB32" s="211"/>
      <c r="AC32" s="211"/>
      <c r="AD32" s="211"/>
      <c r="AE32" s="211"/>
      <c r="AF32" s="211"/>
      <c r="AG32" s="211" t="s">
        <v>224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ht="20.5" outlineLevel="2" x14ac:dyDescent="0.25">
      <c r="A33" s="218"/>
      <c r="B33" s="219"/>
      <c r="C33" s="261" t="s">
        <v>266</v>
      </c>
      <c r="D33" s="260"/>
      <c r="E33" s="260"/>
      <c r="F33" s="260"/>
      <c r="G33" s="260"/>
      <c r="H33" s="221"/>
      <c r="I33" s="221"/>
      <c r="J33" s="221"/>
      <c r="K33" s="221"/>
      <c r="L33" s="221"/>
      <c r="M33" s="221"/>
      <c r="N33" s="220"/>
      <c r="O33" s="220"/>
      <c r="P33" s="220"/>
      <c r="Q33" s="220"/>
      <c r="R33" s="221"/>
      <c r="S33" s="221"/>
      <c r="T33" s="221"/>
      <c r="U33" s="221"/>
      <c r="V33" s="221"/>
      <c r="W33" s="221"/>
      <c r="X33" s="221"/>
      <c r="Y33" s="221"/>
      <c r="Z33" s="211"/>
      <c r="AA33" s="211"/>
      <c r="AB33" s="211"/>
      <c r="AC33" s="211"/>
      <c r="AD33" s="211"/>
      <c r="AE33" s="211"/>
      <c r="AF33" s="211"/>
      <c r="AG33" s="211" t="s">
        <v>226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41" t="str">
        <f>C33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33" s="211"/>
      <c r="BC33" s="211"/>
      <c r="BD33" s="211"/>
      <c r="BE33" s="211"/>
      <c r="BF33" s="211"/>
      <c r="BG33" s="211"/>
      <c r="BH33" s="211"/>
    </row>
    <row r="34" spans="1:60" outlineLevel="2" x14ac:dyDescent="0.25">
      <c r="A34" s="218"/>
      <c r="B34" s="219"/>
      <c r="C34" s="245" t="s">
        <v>705</v>
      </c>
      <c r="D34" s="222"/>
      <c r="E34" s="223">
        <v>200.215</v>
      </c>
      <c r="F34" s="221"/>
      <c r="G34" s="221"/>
      <c r="H34" s="221"/>
      <c r="I34" s="221"/>
      <c r="J34" s="221"/>
      <c r="K34" s="221"/>
      <c r="L34" s="221"/>
      <c r="M34" s="221"/>
      <c r="N34" s="220"/>
      <c r="O34" s="220"/>
      <c r="P34" s="220"/>
      <c r="Q34" s="220"/>
      <c r="R34" s="221"/>
      <c r="S34" s="221"/>
      <c r="T34" s="221"/>
      <c r="U34" s="221"/>
      <c r="V34" s="221"/>
      <c r="W34" s="221"/>
      <c r="X34" s="221"/>
      <c r="Y34" s="221"/>
      <c r="Z34" s="211"/>
      <c r="AA34" s="211"/>
      <c r="AB34" s="211"/>
      <c r="AC34" s="211"/>
      <c r="AD34" s="211"/>
      <c r="AE34" s="211"/>
      <c r="AF34" s="211"/>
      <c r="AG34" s="211" t="s">
        <v>164</v>
      </c>
      <c r="AH34" s="211">
        <v>5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5">
      <c r="A35" s="232">
        <v>8</v>
      </c>
      <c r="B35" s="233" t="s">
        <v>706</v>
      </c>
      <c r="C35" s="243" t="s">
        <v>707</v>
      </c>
      <c r="D35" s="234" t="s">
        <v>239</v>
      </c>
      <c r="E35" s="235">
        <v>9.66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5">
        <v>3.6999999999999999E-4</v>
      </c>
      <c r="O35" s="235">
        <f>ROUND(E35*N35,2)</f>
        <v>0</v>
      </c>
      <c r="P35" s="235">
        <v>0</v>
      </c>
      <c r="Q35" s="235">
        <f>ROUND(E35*P35,2)</f>
        <v>0</v>
      </c>
      <c r="R35" s="237" t="s">
        <v>250</v>
      </c>
      <c r="S35" s="237" t="s">
        <v>156</v>
      </c>
      <c r="T35" s="238" t="s">
        <v>223</v>
      </c>
      <c r="U35" s="221">
        <v>3.6901099999999998</v>
      </c>
      <c r="V35" s="221">
        <f>ROUND(E35*U35,2)</f>
        <v>35.65</v>
      </c>
      <c r="W35" s="221"/>
      <c r="X35" s="221" t="s">
        <v>198</v>
      </c>
      <c r="Y35" s="221" t="s">
        <v>159</v>
      </c>
      <c r="Z35" s="211"/>
      <c r="AA35" s="211"/>
      <c r="AB35" s="211"/>
      <c r="AC35" s="211"/>
      <c r="AD35" s="211"/>
      <c r="AE35" s="211"/>
      <c r="AF35" s="211"/>
      <c r="AG35" s="211" t="s">
        <v>224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ht="20.5" outlineLevel="2" x14ac:dyDescent="0.25">
      <c r="A36" s="218"/>
      <c r="B36" s="219"/>
      <c r="C36" s="261" t="s">
        <v>708</v>
      </c>
      <c r="D36" s="260"/>
      <c r="E36" s="260"/>
      <c r="F36" s="260"/>
      <c r="G36" s="260"/>
      <c r="H36" s="221"/>
      <c r="I36" s="221"/>
      <c r="J36" s="221"/>
      <c r="K36" s="221"/>
      <c r="L36" s="221"/>
      <c r="M36" s="221"/>
      <c r="N36" s="220"/>
      <c r="O36" s="220"/>
      <c r="P36" s="220"/>
      <c r="Q36" s="220"/>
      <c r="R36" s="221"/>
      <c r="S36" s="221"/>
      <c r="T36" s="221"/>
      <c r="U36" s="221"/>
      <c r="V36" s="221"/>
      <c r="W36" s="221"/>
      <c r="X36" s="221"/>
      <c r="Y36" s="221"/>
      <c r="Z36" s="211"/>
      <c r="AA36" s="211"/>
      <c r="AB36" s="211"/>
      <c r="AC36" s="211"/>
      <c r="AD36" s="211"/>
      <c r="AE36" s="211"/>
      <c r="AF36" s="211"/>
      <c r="AG36" s="211" t="s">
        <v>226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41" t="str">
        <f>C36</f>
        <v>Protlačování trub v hornině 1 - 4 s výjimkou tekoucího písku a hornin kašovité konzistence metodou ramování (zatloukání) ocelových trub s následným čistěním.</v>
      </c>
      <c r="BB36" s="211"/>
      <c r="BC36" s="211"/>
      <c r="BD36" s="211"/>
      <c r="BE36" s="211"/>
      <c r="BF36" s="211"/>
      <c r="BG36" s="211"/>
      <c r="BH36" s="211"/>
    </row>
    <row r="37" spans="1:60" ht="20.5" outlineLevel="3" x14ac:dyDescent="0.25">
      <c r="A37" s="218"/>
      <c r="B37" s="219"/>
      <c r="C37" s="265" t="s">
        <v>709</v>
      </c>
      <c r="D37" s="264"/>
      <c r="E37" s="264"/>
      <c r="F37" s="264"/>
      <c r="G37" s="264"/>
      <c r="H37" s="221"/>
      <c r="I37" s="221"/>
      <c r="J37" s="221"/>
      <c r="K37" s="221"/>
      <c r="L37" s="221"/>
      <c r="M37" s="221"/>
      <c r="N37" s="220"/>
      <c r="O37" s="220"/>
      <c r="P37" s="220"/>
      <c r="Q37" s="220"/>
      <c r="R37" s="221"/>
      <c r="S37" s="221"/>
      <c r="T37" s="221"/>
      <c r="U37" s="221"/>
      <c r="V37" s="221"/>
      <c r="W37" s="221"/>
      <c r="X37" s="221"/>
      <c r="Y37" s="221"/>
      <c r="Z37" s="211"/>
      <c r="AA37" s="211"/>
      <c r="AB37" s="211"/>
      <c r="AC37" s="211"/>
      <c r="AD37" s="211"/>
      <c r="AE37" s="211"/>
      <c r="AF37" s="211"/>
      <c r="AG37" s="211" t="s">
        <v>226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41" t="str">
        <f>C37</f>
        <v>Úprava čela potrubí pro protlačení, spojování potlačovaných trub, odstranění horniny z protlačovaných trub stlačeným vzduchem, vodorovné a svislé přemístění výkopku z protlačovaného potrubí a montážní jámy na přilehlé území.</v>
      </c>
      <c r="BB37" s="211"/>
      <c r="BC37" s="211"/>
      <c r="BD37" s="211"/>
      <c r="BE37" s="211"/>
      <c r="BF37" s="211"/>
      <c r="BG37" s="211"/>
      <c r="BH37" s="211"/>
    </row>
    <row r="38" spans="1:60" outlineLevel="2" x14ac:dyDescent="0.25">
      <c r="A38" s="218"/>
      <c r="B38" s="219"/>
      <c r="C38" s="245" t="s">
        <v>710</v>
      </c>
      <c r="D38" s="222"/>
      <c r="E38" s="223">
        <v>9.66</v>
      </c>
      <c r="F38" s="221"/>
      <c r="G38" s="221"/>
      <c r="H38" s="221"/>
      <c r="I38" s="221"/>
      <c r="J38" s="221"/>
      <c r="K38" s="221"/>
      <c r="L38" s="221"/>
      <c r="M38" s="221"/>
      <c r="N38" s="220"/>
      <c r="O38" s="220"/>
      <c r="P38" s="220"/>
      <c r="Q38" s="220"/>
      <c r="R38" s="221"/>
      <c r="S38" s="221"/>
      <c r="T38" s="221"/>
      <c r="U38" s="221"/>
      <c r="V38" s="221"/>
      <c r="W38" s="221"/>
      <c r="X38" s="221"/>
      <c r="Y38" s="221"/>
      <c r="Z38" s="211"/>
      <c r="AA38" s="211"/>
      <c r="AB38" s="211"/>
      <c r="AC38" s="211"/>
      <c r="AD38" s="211"/>
      <c r="AE38" s="211"/>
      <c r="AF38" s="211"/>
      <c r="AG38" s="211" t="s">
        <v>164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5">
      <c r="A39" s="232">
        <v>9</v>
      </c>
      <c r="B39" s="233" t="s">
        <v>271</v>
      </c>
      <c r="C39" s="243" t="s">
        <v>272</v>
      </c>
      <c r="D39" s="234" t="s">
        <v>221</v>
      </c>
      <c r="E39" s="235">
        <v>417.7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5">
        <v>9.8999999999999999E-4</v>
      </c>
      <c r="O39" s="235">
        <f>ROUND(E39*N39,2)</f>
        <v>0.41</v>
      </c>
      <c r="P39" s="235">
        <v>0</v>
      </c>
      <c r="Q39" s="235">
        <f>ROUND(E39*P39,2)</f>
        <v>0</v>
      </c>
      <c r="R39" s="237" t="s">
        <v>250</v>
      </c>
      <c r="S39" s="237" t="s">
        <v>156</v>
      </c>
      <c r="T39" s="238" t="s">
        <v>223</v>
      </c>
      <c r="U39" s="221">
        <v>0.23599999999999999</v>
      </c>
      <c r="V39" s="221">
        <f>ROUND(E39*U39,2)</f>
        <v>98.58</v>
      </c>
      <c r="W39" s="221"/>
      <c r="X39" s="221" t="s">
        <v>198</v>
      </c>
      <c r="Y39" s="221" t="s">
        <v>159</v>
      </c>
      <c r="Z39" s="211"/>
      <c r="AA39" s="211"/>
      <c r="AB39" s="211"/>
      <c r="AC39" s="211"/>
      <c r="AD39" s="211"/>
      <c r="AE39" s="211"/>
      <c r="AF39" s="211"/>
      <c r="AG39" s="211" t="s">
        <v>273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2" x14ac:dyDescent="0.25">
      <c r="A40" s="218"/>
      <c r="B40" s="219"/>
      <c r="C40" s="261" t="s">
        <v>274</v>
      </c>
      <c r="D40" s="260"/>
      <c r="E40" s="260"/>
      <c r="F40" s="260"/>
      <c r="G40" s="260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226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2" x14ac:dyDescent="0.25">
      <c r="A41" s="218"/>
      <c r="B41" s="219"/>
      <c r="C41" s="245" t="s">
        <v>711</v>
      </c>
      <c r="D41" s="222"/>
      <c r="E41" s="223">
        <v>45.6</v>
      </c>
      <c r="F41" s="221"/>
      <c r="G41" s="221"/>
      <c r="H41" s="221"/>
      <c r="I41" s="221"/>
      <c r="J41" s="221"/>
      <c r="K41" s="221"/>
      <c r="L41" s="221"/>
      <c r="M41" s="221"/>
      <c r="N41" s="220"/>
      <c r="O41" s="220"/>
      <c r="P41" s="220"/>
      <c r="Q41" s="220"/>
      <c r="R41" s="221"/>
      <c r="S41" s="221"/>
      <c r="T41" s="221"/>
      <c r="U41" s="221"/>
      <c r="V41" s="221"/>
      <c r="W41" s="221"/>
      <c r="X41" s="221"/>
      <c r="Y41" s="221"/>
      <c r="Z41" s="211"/>
      <c r="AA41" s="211"/>
      <c r="AB41" s="211"/>
      <c r="AC41" s="211"/>
      <c r="AD41" s="211"/>
      <c r="AE41" s="211"/>
      <c r="AF41" s="211"/>
      <c r="AG41" s="211" t="s">
        <v>164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3" x14ac:dyDescent="0.25">
      <c r="A42" s="218"/>
      <c r="B42" s="219"/>
      <c r="C42" s="245" t="s">
        <v>712</v>
      </c>
      <c r="D42" s="222"/>
      <c r="E42" s="223">
        <v>101.2</v>
      </c>
      <c r="F42" s="221"/>
      <c r="G42" s="221"/>
      <c r="H42" s="221"/>
      <c r="I42" s="221"/>
      <c r="J42" s="221"/>
      <c r="K42" s="221"/>
      <c r="L42" s="221"/>
      <c r="M42" s="221"/>
      <c r="N42" s="220"/>
      <c r="O42" s="220"/>
      <c r="P42" s="220"/>
      <c r="Q42" s="220"/>
      <c r="R42" s="221"/>
      <c r="S42" s="221"/>
      <c r="T42" s="221"/>
      <c r="U42" s="221"/>
      <c r="V42" s="221"/>
      <c r="W42" s="221"/>
      <c r="X42" s="221"/>
      <c r="Y42" s="221"/>
      <c r="Z42" s="211"/>
      <c r="AA42" s="211"/>
      <c r="AB42" s="211"/>
      <c r="AC42" s="211"/>
      <c r="AD42" s="211"/>
      <c r="AE42" s="211"/>
      <c r="AF42" s="211"/>
      <c r="AG42" s="211" t="s">
        <v>164</v>
      </c>
      <c r="AH42" s="211">
        <v>0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3" x14ac:dyDescent="0.25">
      <c r="A43" s="218"/>
      <c r="B43" s="219"/>
      <c r="C43" s="245" t="s">
        <v>713</v>
      </c>
      <c r="D43" s="222"/>
      <c r="E43" s="223">
        <v>146.1</v>
      </c>
      <c r="F43" s="221"/>
      <c r="G43" s="221"/>
      <c r="H43" s="221"/>
      <c r="I43" s="221"/>
      <c r="J43" s="221"/>
      <c r="K43" s="221"/>
      <c r="L43" s="221"/>
      <c r="M43" s="221"/>
      <c r="N43" s="220"/>
      <c r="O43" s="220"/>
      <c r="P43" s="220"/>
      <c r="Q43" s="220"/>
      <c r="R43" s="221"/>
      <c r="S43" s="221"/>
      <c r="T43" s="221"/>
      <c r="U43" s="221"/>
      <c r="V43" s="221"/>
      <c r="W43" s="221"/>
      <c r="X43" s="221"/>
      <c r="Y43" s="221"/>
      <c r="Z43" s="211"/>
      <c r="AA43" s="211"/>
      <c r="AB43" s="211"/>
      <c r="AC43" s="211"/>
      <c r="AD43" s="211"/>
      <c r="AE43" s="211"/>
      <c r="AF43" s="211"/>
      <c r="AG43" s="211" t="s">
        <v>164</v>
      </c>
      <c r="AH43" s="211">
        <v>0</v>
      </c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3" x14ac:dyDescent="0.25">
      <c r="A44" s="218"/>
      <c r="B44" s="219"/>
      <c r="C44" s="245" t="s">
        <v>714</v>
      </c>
      <c r="D44" s="222"/>
      <c r="E44" s="223">
        <v>124.8</v>
      </c>
      <c r="F44" s="221"/>
      <c r="G44" s="221"/>
      <c r="H44" s="221"/>
      <c r="I44" s="221"/>
      <c r="J44" s="221"/>
      <c r="K44" s="221"/>
      <c r="L44" s="221"/>
      <c r="M44" s="221"/>
      <c r="N44" s="220"/>
      <c r="O44" s="220"/>
      <c r="P44" s="220"/>
      <c r="Q44" s="220"/>
      <c r="R44" s="221"/>
      <c r="S44" s="221"/>
      <c r="T44" s="221"/>
      <c r="U44" s="221"/>
      <c r="V44" s="221"/>
      <c r="W44" s="221"/>
      <c r="X44" s="221"/>
      <c r="Y44" s="221"/>
      <c r="Z44" s="211"/>
      <c r="AA44" s="211"/>
      <c r="AB44" s="211"/>
      <c r="AC44" s="211"/>
      <c r="AD44" s="211"/>
      <c r="AE44" s="211"/>
      <c r="AF44" s="211"/>
      <c r="AG44" s="211" t="s">
        <v>164</v>
      </c>
      <c r="AH44" s="211">
        <v>0</v>
      </c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5">
      <c r="A45" s="232">
        <v>10</v>
      </c>
      <c r="B45" s="233" t="s">
        <v>276</v>
      </c>
      <c r="C45" s="243" t="s">
        <v>277</v>
      </c>
      <c r="D45" s="234" t="s">
        <v>221</v>
      </c>
      <c r="E45" s="235">
        <v>417.7</v>
      </c>
      <c r="F45" s="236"/>
      <c r="G45" s="237">
        <f>ROUND(E45*F45,2)</f>
        <v>0</v>
      </c>
      <c r="H45" s="236"/>
      <c r="I45" s="237">
        <f>ROUND(E45*H45,2)</f>
        <v>0</v>
      </c>
      <c r="J45" s="236"/>
      <c r="K45" s="237">
        <f>ROUND(E45*J45,2)</f>
        <v>0</v>
      </c>
      <c r="L45" s="237">
        <v>21</v>
      </c>
      <c r="M45" s="237">
        <f>G45*(1+L45/100)</f>
        <v>0</v>
      </c>
      <c r="N45" s="235">
        <v>0</v>
      </c>
      <c r="O45" s="235">
        <f>ROUND(E45*N45,2)</f>
        <v>0</v>
      </c>
      <c r="P45" s="235">
        <v>0</v>
      </c>
      <c r="Q45" s="235">
        <f>ROUND(E45*P45,2)</f>
        <v>0</v>
      </c>
      <c r="R45" s="237" t="s">
        <v>250</v>
      </c>
      <c r="S45" s="237" t="s">
        <v>156</v>
      </c>
      <c r="T45" s="238" t="s">
        <v>223</v>
      </c>
      <c r="U45" s="221">
        <v>7.0000000000000007E-2</v>
      </c>
      <c r="V45" s="221">
        <f>ROUND(E45*U45,2)</f>
        <v>29.24</v>
      </c>
      <c r="W45" s="221"/>
      <c r="X45" s="221" t="s">
        <v>198</v>
      </c>
      <c r="Y45" s="221" t="s">
        <v>159</v>
      </c>
      <c r="Z45" s="211"/>
      <c r="AA45" s="211"/>
      <c r="AB45" s="211"/>
      <c r="AC45" s="211"/>
      <c r="AD45" s="211"/>
      <c r="AE45" s="211"/>
      <c r="AF45" s="211"/>
      <c r="AG45" s="211" t="s">
        <v>273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2" x14ac:dyDescent="0.25">
      <c r="A46" s="218"/>
      <c r="B46" s="219"/>
      <c r="C46" s="261" t="s">
        <v>278</v>
      </c>
      <c r="D46" s="260"/>
      <c r="E46" s="260"/>
      <c r="F46" s="260"/>
      <c r="G46" s="260"/>
      <c r="H46" s="221"/>
      <c r="I46" s="221"/>
      <c r="J46" s="221"/>
      <c r="K46" s="221"/>
      <c r="L46" s="221"/>
      <c r="M46" s="221"/>
      <c r="N46" s="220"/>
      <c r="O46" s="220"/>
      <c r="P46" s="220"/>
      <c r="Q46" s="220"/>
      <c r="R46" s="221"/>
      <c r="S46" s="221"/>
      <c r="T46" s="221"/>
      <c r="U46" s="221"/>
      <c r="V46" s="221"/>
      <c r="W46" s="221"/>
      <c r="X46" s="221"/>
      <c r="Y46" s="221"/>
      <c r="Z46" s="211"/>
      <c r="AA46" s="211"/>
      <c r="AB46" s="211"/>
      <c r="AC46" s="211"/>
      <c r="AD46" s="211"/>
      <c r="AE46" s="211"/>
      <c r="AF46" s="211"/>
      <c r="AG46" s="211" t="s">
        <v>226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2" x14ac:dyDescent="0.25">
      <c r="A47" s="218"/>
      <c r="B47" s="219"/>
      <c r="C47" s="245" t="s">
        <v>715</v>
      </c>
      <c r="D47" s="222"/>
      <c r="E47" s="223">
        <v>417.7</v>
      </c>
      <c r="F47" s="221"/>
      <c r="G47" s="221"/>
      <c r="H47" s="221"/>
      <c r="I47" s="221"/>
      <c r="J47" s="221"/>
      <c r="K47" s="221"/>
      <c r="L47" s="221"/>
      <c r="M47" s="221"/>
      <c r="N47" s="220"/>
      <c r="O47" s="220"/>
      <c r="P47" s="220"/>
      <c r="Q47" s="220"/>
      <c r="R47" s="221"/>
      <c r="S47" s="221"/>
      <c r="T47" s="221"/>
      <c r="U47" s="221"/>
      <c r="V47" s="221"/>
      <c r="W47" s="221"/>
      <c r="X47" s="221"/>
      <c r="Y47" s="221"/>
      <c r="Z47" s="211"/>
      <c r="AA47" s="211"/>
      <c r="AB47" s="211"/>
      <c r="AC47" s="211"/>
      <c r="AD47" s="211"/>
      <c r="AE47" s="211"/>
      <c r="AF47" s="211"/>
      <c r="AG47" s="211" t="s">
        <v>164</v>
      </c>
      <c r="AH47" s="211">
        <v>5</v>
      </c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5">
      <c r="A48" s="232">
        <v>11</v>
      </c>
      <c r="B48" s="233" t="s">
        <v>280</v>
      </c>
      <c r="C48" s="243" t="s">
        <v>281</v>
      </c>
      <c r="D48" s="234" t="s">
        <v>249</v>
      </c>
      <c r="E48" s="235">
        <v>26.6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5">
        <v>0</v>
      </c>
      <c r="O48" s="235">
        <f>ROUND(E48*N48,2)</f>
        <v>0</v>
      </c>
      <c r="P48" s="235">
        <v>0</v>
      </c>
      <c r="Q48" s="235">
        <f>ROUND(E48*P48,2)</f>
        <v>0</v>
      </c>
      <c r="R48" s="237" t="s">
        <v>250</v>
      </c>
      <c r="S48" s="237" t="s">
        <v>156</v>
      </c>
      <c r="T48" s="238" t="s">
        <v>223</v>
      </c>
      <c r="U48" s="221">
        <v>1.0999999999999999E-2</v>
      </c>
      <c r="V48" s="221">
        <f>ROUND(E48*U48,2)</f>
        <v>0.28999999999999998</v>
      </c>
      <c r="W48" s="221"/>
      <c r="X48" s="221" t="s">
        <v>198</v>
      </c>
      <c r="Y48" s="221" t="s">
        <v>159</v>
      </c>
      <c r="Z48" s="211"/>
      <c r="AA48" s="211"/>
      <c r="AB48" s="211"/>
      <c r="AC48" s="211"/>
      <c r="AD48" s="211"/>
      <c r="AE48" s="211"/>
      <c r="AF48" s="211"/>
      <c r="AG48" s="211" t="s">
        <v>224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18"/>
      <c r="B49" s="219"/>
      <c r="C49" s="261" t="s">
        <v>282</v>
      </c>
      <c r="D49" s="260"/>
      <c r="E49" s="260"/>
      <c r="F49" s="260"/>
      <c r="G49" s="260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226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2" x14ac:dyDescent="0.25">
      <c r="A50" s="218"/>
      <c r="B50" s="219"/>
      <c r="C50" s="245" t="s">
        <v>716</v>
      </c>
      <c r="D50" s="222"/>
      <c r="E50" s="223">
        <v>26.6</v>
      </c>
      <c r="F50" s="221"/>
      <c r="G50" s="221"/>
      <c r="H50" s="221"/>
      <c r="I50" s="221"/>
      <c r="J50" s="221"/>
      <c r="K50" s="221"/>
      <c r="L50" s="221"/>
      <c r="M50" s="221"/>
      <c r="N50" s="220"/>
      <c r="O50" s="220"/>
      <c r="P50" s="220"/>
      <c r="Q50" s="220"/>
      <c r="R50" s="221"/>
      <c r="S50" s="221"/>
      <c r="T50" s="221"/>
      <c r="U50" s="221"/>
      <c r="V50" s="221"/>
      <c r="W50" s="221"/>
      <c r="X50" s="221"/>
      <c r="Y50" s="221"/>
      <c r="Z50" s="211"/>
      <c r="AA50" s="211"/>
      <c r="AB50" s="211"/>
      <c r="AC50" s="211"/>
      <c r="AD50" s="211"/>
      <c r="AE50" s="211"/>
      <c r="AF50" s="211"/>
      <c r="AG50" s="211" t="s">
        <v>164</v>
      </c>
      <c r="AH50" s="211">
        <v>5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1" x14ac:dyDescent="0.25">
      <c r="A51" s="232">
        <v>12</v>
      </c>
      <c r="B51" s="233" t="s">
        <v>284</v>
      </c>
      <c r="C51" s="243" t="s">
        <v>285</v>
      </c>
      <c r="D51" s="234" t="s">
        <v>249</v>
      </c>
      <c r="E51" s="235">
        <v>152.715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5">
        <v>0</v>
      </c>
      <c r="O51" s="235">
        <f>ROUND(E51*N51,2)</f>
        <v>0</v>
      </c>
      <c r="P51" s="235">
        <v>0</v>
      </c>
      <c r="Q51" s="235">
        <f>ROUND(E51*P51,2)</f>
        <v>0</v>
      </c>
      <c r="R51" s="237" t="s">
        <v>250</v>
      </c>
      <c r="S51" s="237" t="s">
        <v>156</v>
      </c>
      <c r="T51" s="238" t="s">
        <v>223</v>
      </c>
      <c r="U51" s="221">
        <v>0</v>
      </c>
      <c r="V51" s="221">
        <f>ROUND(E51*U51,2)</f>
        <v>0</v>
      </c>
      <c r="W51" s="221"/>
      <c r="X51" s="221" t="s">
        <v>198</v>
      </c>
      <c r="Y51" s="221" t="s">
        <v>159</v>
      </c>
      <c r="Z51" s="211"/>
      <c r="AA51" s="211"/>
      <c r="AB51" s="211"/>
      <c r="AC51" s="211"/>
      <c r="AD51" s="211"/>
      <c r="AE51" s="211"/>
      <c r="AF51" s="211"/>
      <c r="AG51" s="211" t="s">
        <v>273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2" x14ac:dyDescent="0.25">
      <c r="A52" s="218"/>
      <c r="B52" s="219"/>
      <c r="C52" s="261" t="s">
        <v>282</v>
      </c>
      <c r="D52" s="260"/>
      <c r="E52" s="260"/>
      <c r="F52" s="260"/>
      <c r="G52" s="260"/>
      <c r="H52" s="221"/>
      <c r="I52" s="221"/>
      <c r="J52" s="221"/>
      <c r="K52" s="221"/>
      <c r="L52" s="221"/>
      <c r="M52" s="221"/>
      <c r="N52" s="220"/>
      <c r="O52" s="220"/>
      <c r="P52" s="220"/>
      <c r="Q52" s="220"/>
      <c r="R52" s="221"/>
      <c r="S52" s="221"/>
      <c r="T52" s="221"/>
      <c r="U52" s="221"/>
      <c r="V52" s="221"/>
      <c r="W52" s="221"/>
      <c r="X52" s="221"/>
      <c r="Y52" s="221"/>
      <c r="Z52" s="211"/>
      <c r="AA52" s="211"/>
      <c r="AB52" s="211"/>
      <c r="AC52" s="211"/>
      <c r="AD52" s="211"/>
      <c r="AE52" s="211"/>
      <c r="AF52" s="211"/>
      <c r="AG52" s="211" t="s">
        <v>226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2" x14ac:dyDescent="0.25">
      <c r="A53" s="218"/>
      <c r="B53" s="219"/>
      <c r="C53" s="245" t="s">
        <v>705</v>
      </c>
      <c r="D53" s="222"/>
      <c r="E53" s="223">
        <v>200.215</v>
      </c>
      <c r="F53" s="221"/>
      <c r="G53" s="221"/>
      <c r="H53" s="221"/>
      <c r="I53" s="221"/>
      <c r="J53" s="221"/>
      <c r="K53" s="221"/>
      <c r="L53" s="221"/>
      <c r="M53" s="221"/>
      <c r="N53" s="220"/>
      <c r="O53" s="220"/>
      <c r="P53" s="220"/>
      <c r="Q53" s="220"/>
      <c r="R53" s="221"/>
      <c r="S53" s="221"/>
      <c r="T53" s="221"/>
      <c r="U53" s="221"/>
      <c r="V53" s="221"/>
      <c r="W53" s="221"/>
      <c r="X53" s="221"/>
      <c r="Y53" s="221"/>
      <c r="Z53" s="211"/>
      <c r="AA53" s="211"/>
      <c r="AB53" s="211"/>
      <c r="AC53" s="211"/>
      <c r="AD53" s="211"/>
      <c r="AE53" s="211"/>
      <c r="AF53" s="211"/>
      <c r="AG53" s="211" t="s">
        <v>164</v>
      </c>
      <c r="AH53" s="211">
        <v>5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3" x14ac:dyDescent="0.25">
      <c r="A54" s="218"/>
      <c r="B54" s="219"/>
      <c r="C54" s="245" t="s">
        <v>717</v>
      </c>
      <c r="D54" s="222"/>
      <c r="E54" s="223">
        <v>-47.5</v>
      </c>
      <c r="F54" s="221"/>
      <c r="G54" s="221"/>
      <c r="H54" s="221"/>
      <c r="I54" s="221"/>
      <c r="J54" s="221"/>
      <c r="K54" s="221"/>
      <c r="L54" s="221"/>
      <c r="M54" s="221"/>
      <c r="N54" s="220"/>
      <c r="O54" s="220"/>
      <c r="P54" s="220"/>
      <c r="Q54" s="220"/>
      <c r="R54" s="221"/>
      <c r="S54" s="221"/>
      <c r="T54" s="221"/>
      <c r="U54" s="221"/>
      <c r="V54" s="221"/>
      <c r="W54" s="221"/>
      <c r="X54" s="221"/>
      <c r="Y54" s="221"/>
      <c r="Z54" s="211"/>
      <c r="AA54" s="211"/>
      <c r="AB54" s="211"/>
      <c r="AC54" s="211"/>
      <c r="AD54" s="211"/>
      <c r="AE54" s="211"/>
      <c r="AF54" s="211"/>
      <c r="AG54" s="211" t="s">
        <v>164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ht="20" outlineLevel="1" x14ac:dyDescent="0.25">
      <c r="A55" s="232">
        <v>13</v>
      </c>
      <c r="B55" s="233" t="s">
        <v>289</v>
      </c>
      <c r="C55" s="243" t="s">
        <v>718</v>
      </c>
      <c r="D55" s="234" t="s">
        <v>249</v>
      </c>
      <c r="E55" s="235">
        <v>763.57500000000005</v>
      </c>
      <c r="F55" s="236"/>
      <c r="G55" s="237">
        <f>ROUND(E55*F55,2)</f>
        <v>0</v>
      </c>
      <c r="H55" s="236"/>
      <c r="I55" s="237">
        <f>ROUND(E55*H55,2)</f>
        <v>0</v>
      </c>
      <c r="J55" s="236"/>
      <c r="K55" s="237">
        <f>ROUND(E55*J55,2)</f>
        <v>0</v>
      </c>
      <c r="L55" s="237">
        <v>21</v>
      </c>
      <c r="M55" s="237">
        <f>G55*(1+L55/100)</f>
        <v>0</v>
      </c>
      <c r="N55" s="235">
        <v>0</v>
      </c>
      <c r="O55" s="235">
        <f>ROUND(E55*N55,2)</f>
        <v>0</v>
      </c>
      <c r="P55" s="235">
        <v>0</v>
      </c>
      <c r="Q55" s="235">
        <f>ROUND(E55*P55,2)</f>
        <v>0</v>
      </c>
      <c r="R55" s="237" t="s">
        <v>250</v>
      </c>
      <c r="S55" s="237" t="s">
        <v>156</v>
      </c>
      <c r="T55" s="238" t="s">
        <v>223</v>
      </c>
      <c r="U55" s="221">
        <v>0</v>
      </c>
      <c r="V55" s="221">
        <f>ROUND(E55*U55,2)</f>
        <v>0</v>
      </c>
      <c r="W55" s="221"/>
      <c r="X55" s="221" t="s">
        <v>198</v>
      </c>
      <c r="Y55" s="221" t="s">
        <v>159</v>
      </c>
      <c r="Z55" s="211"/>
      <c r="AA55" s="211"/>
      <c r="AB55" s="211"/>
      <c r="AC55" s="211"/>
      <c r="AD55" s="211"/>
      <c r="AE55" s="211"/>
      <c r="AF55" s="211"/>
      <c r="AG55" s="211" t="s">
        <v>224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2" x14ac:dyDescent="0.25">
      <c r="A56" s="218"/>
      <c r="B56" s="219"/>
      <c r="C56" s="261" t="s">
        <v>282</v>
      </c>
      <c r="D56" s="260"/>
      <c r="E56" s="260"/>
      <c r="F56" s="260"/>
      <c r="G56" s="260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1"/>
      <c r="AA56" s="211"/>
      <c r="AB56" s="211"/>
      <c r="AC56" s="211"/>
      <c r="AD56" s="211"/>
      <c r="AE56" s="211"/>
      <c r="AF56" s="211"/>
      <c r="AG56" s="211" t="s">
        <v>226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2" x14ac:dyDescent="0.25">
      <c r="A57" s="218"/>
      <c r="B57" s="219"/>
      <c r="C57" s="245" t="s">
        <v>719</v>
      </c>
      <c r="D57" s="222"/>
      <c r="E57" s="223">
        <v>763.57500000000005</v>
      </c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164</v>
      </c>
      <c r="AH57" s="211">
        <v>5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ht="20" outlineLevel="1" x14ac:dyDescent="0.25">
      <c r="A58" s="232">
        <v>14</v>
      </c>
      <c r="B58" s="233" t="s">
        <v>292</v>
      </c>
      <c r="C58" s="243" t="s">
        <v>293</v>
      </c>
      <c r="D58" s="234" t="s">
        <v>249</v>
      </c>
      <c r="E58" s="235">
        <v>164.12200000000001</v>
      </c>
      <c r="F58" s="236"/>
      <c r="G58" s="237">
        <f>ROUND(E58*F58,2)</f>
        <v>0</v>
      </c>
      <c r="H58" s="236"/>
      <c r="I58" s="237">
        <f>ROUND(E58*H58,2)</f>
        <v>0</v>
      </c>
      <c r="J58" s="236"/>
      <c r="K58" s="237">
        <f>ROUND(E58*J58,2)</f>
        <v>0</v>
      </c>
      <c r="L58" s="237">
        <v>21</v>
      </c>
      <c r="M58" s="237">
        <f>G58*(1+L58/100)</f>
        <v>0</v>
      </c>
      <c r="N58" s="235">
        <v>0</v>
      </c>
      <c r="O58" s="235">
        <f>ROUND(E58*N58,2)</f>
        <v>0</v>
      </c>
      <c r="P58" s="235">
        <v>0</v>
      </c>
      <c r="Q58" s="235">
        <f>ROUND(E58*P58,2)</f>
        <v>0</v>
      </c>
      <c r="R58" s="237" t="s">
        <v>250</v>
      </c>
      <c r="S58" s="237" t="s">
        <v>156</v>
      </c>
      <c r="T58" s="238" t="s">
        <v>223</v>
      </c>
      <c r="U58" s="221">
        <v>0</v>
      </c>
      <c r="V58" s="221">
        <f>ROUND(E58*U58,2)</f>
        <v>0</v>
      </c>
      <c r="W58" s="221"/>
      <c r="X58" s="221" t="s">
        <v>198</v>
      </c>
      <c r="Y58" s="221" t="s">
        <v>159</v>
      </c>
      <c r="Z58" s="211"/>
      <c r="AA58" s="211"/>
      <c r="AB58" s="211"/>
      <c r="AC58" s="211"/>
      <c r="AD58" s="211"/>
      <c r="AE58" s="211"/>
      <c r="AF58" s="211"/>
      <c r="AG58" s="211" t="s">
        <v>273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2" x14ac:dyDescent="0.25">
      <c r="A59" s="218"/>
      <c r="B59" s="219"/>
      <c r="C59" s="261" t="s">
        <v>294</v>
      </c>
      <c r="D59" s="260"/>
      <c r="E59" s="260"/>
      <c r="F59" s="260"/>
      <c r="G59" s="260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1"/>
      <c r="AA59" s="211"/>
      <c r="AB59" s="211"/>
      <c r="AC59" s="211"/>
      <c r="AD59" s="211"/>
      <c r="AE59" s="211"/>
      <c r="AF59" s="211"/>
      <c r="AG59" s="211" t="s">
        <v>226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2" x14ac:dyDescent="0.25">
      <c r="A60" s="218"/>
      <c r="B60" s="219"/>
      <c r="C60" s="245" t="s">
        <v>720</v>
      </c>
      <c r="D60" s="222"/>
      <c r="E60" s="223">
        <v>20.52</v>
      </c>
      <c r="F60" s="221"/>
      <c r="G60" s="221"/>
      <c r="H60" s="221"/>
      <c r="I60" s="221"/>
      <c r="J60" s="221"/>
      <c r="K60" s="221"/>
      <c r="L60" s="221"/>
      <c r="M60" s="221"/>
      <c r="N60" s="220"/>
      <c r="O60" s="220"/>
      <c r="P60" s="220"/>
      <c r="Q60" s="220"/>
      <c r="R60" s="221"/>
      <c r="S60" s="221"/>
      <c r="T60" s="221"/>
      <c r="U60" s="221"/>
      <c r="V60" s="221"/>
      <c r="W60" s="221"/>
      <c r="X60" s="221"/>
      <c r="Y60" s="221"/>
      <c r="Z60" s="211"/>
      <c r="AA60" s="211"/>
      <c r="AB60" s="211"/>
      <c r="AC60" s="211"/>
      <c r="AD60" s="211"/>
      <c r="AE60" s="211"/>
      <c r="AF60" s="211"/>
      <c r="AG60" s="211" t="s">
        <v>164</v>
      </c>
      <c r="AH60" s="211">
        <v>0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3" x14ac:dyDescent="0.25">
      <c r="A61" s="218"/>
      <c r="B61" s="219"/>
      <c r="C61" s="245" t="s">
        <v>721</v>
      </c>
      <c r="D61" s="222"/>
      <c r="E61" s="223">
        <v>13.662000000000001</v>
      </c>
      <c r="F61" s="221"/>
      <c r="G61" s="221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164</v>
      </c>
      <c r="AH61" s="211">
        <v>0</v>
      </c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3" x14ac:dyDescent="0.25">
      <c r="A62" s="218"/>
      <c r="B62" s="219"/>
      <c r="C62" s="245" t="s">
        <v>722</v>
      </c>
      <c r="D62" s="222"/>
      <c r="E62" s="223">
        <v>43.83</v>
      </c>
      <c r="F62" s="221"/>
      <c r="G62" s="221"/>
      <c r="H62" s="221"/>
      <c r="I62" s="221"/>
      <c r="J62" s="221"/>
      <c r="K62" s="221"/>
      <c r="L62" s="221"/>
      <c r="M62" s="221"/>
      <c r="N62" s="220"/>
      <c r="O62" s="220"/>
      <c r="P62" s="220"/>
      <c r="Q62" s="220"/>
      <c r="R62" s="221"/>
      <c r="S62" s="221"/>
      <c r="T62" s="221"/>
      <c r="U62" s="221"/>
      <c r="V62" s="221"/>
      <c r="W62" s="221"/>
      <c r="X62" s="221"/>
      <c r="Y62" s="221"/>
      <c r="Z62" s="211"/>
      <c r="AA62" s="211"/>
      <c r="AB62" s="211"/>
      <c r="AC62" s="211"/>
      <c r="AD62" s="211"/>
      <c r="AE62" s="211"/>
      <c r="AF62" s="211"/>
      <c r="AG62" s="211" t="s">
        <v>164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3" x14ac:dyDescent="0.25">
      <c r="A63" s="218"/>
      <c r="B63" s="219"/>
      <c r="C63" s="245" t="s">
        <v>723</v>
      </c>
      <c r="D63" s="222"/>
      <c r="E63" s="223">
        <v>38.61</v>
      </c>
      <c r="F63" s="221"/>
      <c r="G63" s="221"/>
      <c r="H63" s="221"/>
      <c r="I63" s="221"/>
      <c r="J63" s="221"/>
      <c r="K63" s="221"/>
      <c r="L63" s="221"/>
      <c r="M63" s="221"/>
      <c r="N63" s="220"/>
      <c r="O63" s="220"/>
      <c r="P63" s="220"/>
      <c r="Q63" s="220"/>
      <c r="R63" s="221"/>
      <c r="S63" s="221"/>
      <c r="T63" s="221"/>
      <c r="U63" s="221"/>
      <c r="V63" s="221"/>
      <c r="W63" s="221"/>
      <c r="X63" s="221"/>
      <c r="Y63" s="221"/>
      <c r="Z63" s="211"/>
      <c r="AA63" s="211"/>
      <c r="AB63" s="211"/>
      <c r="AC63" s="211"/>
      <c r="AD63" s="211"/>
      <c r="AE63" s="211"/>
      <c r="AF63" s="211"/>
      <c r="AG63" s="211" t="s">
        <v>164</v>
      </c>
      <c r="AH63" s="211">
        <v>0</v>
      </c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3" x14ac:dyDescent="0.25">
      <c r="A64" s="218"/>
      <c r="B64" s="219"/>
      <c r="C64" s="245" t="s">
        <v>724</v>
      </c>
      <c r="D64" s="222"/>
      <c r="E64" s="223">
        <v>47.5</v>
      </c>
      <c r="F64" s="221"/>
      <c r="G64" s="221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164</v>
      </c>
      <c r="AH64" s="211">
        <v>0</v>
      </c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5">
      <c r="A65" s="232">
        <v>15</v>
      </c>
      <c r="B65" s="233" t="s">
        <v>297</v>
      </c>
      <c r="C65" s="243" t="s">
        <v>298</v>
      </c>
      <c r="D65" s="234" t="s">
        <v>249</v>
      </c>
      <c r="E65" s="235">
        <v>55.056489999999997</v>
      </c>
      <c r="F65" s="236"/>
      <c r="G65" s="237">
        <f>ROUND(E65*F65,2)</f>
        <v>0</v>
      </c>
      <c r="H65" s="236"/>
      <c r="I65" s="237">
        <f>ROUND(E65*H65,2)</f>
        <v>0</v>
      </c>
      <c r="J65" s="236"/>
      <c r="K65" s="237">
        <f>ROUND(E65*J65,2)</f>
        <v>0</v>
      </c>
      <c r="L65" s="237">
        <v>21</v>
      </c>
      <c r="M65" s="237">
        <f>G65*(1+L65/100)</f>
        <v>0</v>
      </c>
      <c r="N65" s="235">
        <v>1.7</v>
      </c>
      <c r="O65" s="235">
        <f>ROUND(E65*N65,2)</f>
        <v>93.6</v>
      </c>
      <c r="P65" s="235">
        <v>0</v>
      </c>
      <c r="Q65" s="235">
        <f>ROUND(E65*P65,2)</f>
        <v>0</v>
      </c>
      <c r="R65" s="237" t="s">
        <v>250</v>
      </c>
      <c r="S65" s="237" t="s">
        <v>156</v>
      </c>
      <c r="T65" s="238" t="s">
        <v>223</v>
      </c>
      <c r="U65" s="221">
        <v>1.59</v>
      </c>
      <c r="V65" s="221">
        <f>ROUND(E65*U65,2)</f>
        <v>87.54</v>
      </c>
      <c r="W65" s="221"/>
      <c r="X65" s="221" t="s">
        <v>198</v>
      </c>
      <c r="Y65" s="221" t="s">
        <v>159</v>
      </c>
      <c r="Z65" s="211"/>
      <c r="AA65" s="211"/>
      <c r="AB65" s="211"/>
      <c r="AC65" s="211"/>
      <c r="AD65" s="211"/>
      <c r="AE65" s="211"/>
      <c r="AF65" s="211"/>
      <c r="AG65" s="211" t="s">
        <v>273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ht="20.5" outlineLevel="2" x14ac:dyDescent="0.25">
      <c r="A66" s="218"/>
      <c r="B66" s="219"/>
      <c r="C66" s="261" t="s">
        <v>299</v>
      </c>
      <c r="D66" s="260"/>
      <c r="E66" s="260"/>
      <c r="F66" s="260"/>
      <c r="G66" s="260"/>
      <c r="H66" s="221"/>
      <c r="I66" s="221"/>
      <c r="J66" s="221"/>
      <c r="K66" s="221"/>
      <c r="L66" s="221"/>
      <c r="M66" s="221"/>
      <c r="N66" s="220"/>
      <c r="O66" s="220"/>
      <c r="P66" s="220"/>
      <c r="Q66" s="220"/>
      <c r="R66" s="221"/>
      <c r="S66" s="221"/>
      <c r="T66" s="221"/>
      <c r="U66" s="221"/>
      <c r="V66" s="221"/>
      <c r="W66" s="221"/>
      <c r="X66" s="221"/>
      <c r="Y66" s="221"/>
      <c r="Z66" s="211"/>
      <c r="AA66" s="211"/>
      <c r="AB66" s="211"/>
      <c r="AC66" s="211"/>
      <c r="AD66" s="211"/>
      <c r="AE66" s="211"/>
      <c r="AF66" s="211"/>
      <c r="AG66" s="211" t="s">
        <v>226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41" t="str">
        <f>C66</f>
        <v>sypaninou z vhodných hornin tř. 1 - 4 nebo materiálem připraveným podél výkopu ve vzdálenosti do 3 m od jeho kraje, pro jakoukoliv hloubku výkopu a jakoukoliv míru zhutnění,</v>
      </c>
      <c r="BB66" s="211"/>
      <c r="BC66" s="211"/>
      <c r="BD66" s="211"/>
      <c r="BE66" s="211"/>
      <c r="BF66" s="211"/>
      <c r="BG66" s="211"/>
      <c r="BH66" s="211"/>
    </row>
    <row r="67" spans="1:60" outlineLevel="2" x14ac:dyDescent="0.25">
      <c r="A67" s="218"/>
      <c r="B67" s="219"/>
      <c r="C67" s="245" t="s">
        <v>725</v>
      </c>
      <c r="D67" s="222"/>
      <c r="E67" s="223">
        <v>68.507999999999996</v>
      </c>
      <c r="F67" s="221"/>
      <c r="G67" s="221"/>
      <c r="H67" s="221"/>
      <c r="I67" s="221"/>
      <c r="J67" s="221"/>
      <c r="K67" s="221"/>
      <c r="L67" s="221"/>
      <c r="M67" s="221"/>
      <c r="N67" s="220"/>
      <c r="O67" s="220"/>
      <c r="P67" s="220"/>
      <c r="Q67" s="220"/>
      <c r="R67" s="221"/>
      <c r="S67" s="221"/>
      <c r="T67" s="221"/>
      <c r="U67" s="221"/>
      <c r="V67" s="221"/>
      <c r="W67" s="221"/>
      <c r="X67" s="221"/>
      <c r="Y67" s="221"/>
      <c r="Z67" s="211"/>
      <c r="AA67" s="211"/>
      <c r="AB67" s="211"/>
      <c r="AC67" s="211"/>
      <c r="AD67" s="211"/>
      <c r="AE67" s="211"/>
      <c r="AF67" s="211"/>
      <c r="AG67" s="211" t="s">
        <v>164</v>
      </c>
      <c r="AH67" s="211">
        <v>0</v>
      </c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3" x14ac:dyDescent="0.25">
      <c r="A68" s="218"/>
      <c r="B68" s="219"/>
      <c r="C68" s="245" t="s">
        <v>726</v>
      </c>
      <c r="D68" s="222"/>
      <c r="E68" s="223">
        <v>-13.451510000000001</v>
      </c>
      <c r="F68" s="221"/>
      <c r="G68" s="221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1"/>
      <c r="AA68" s="211"/>
      <c r="AB68" s="211"/>
      <c r="AC68" s="211"/>
      <c r="AD68" s="211"/>
      <c r="AE68" s="211"/>
      <c r="AF68" s="211"/>
      <c r="AG68" s="211" t="s">
        <v>164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5">
      <c r="A69" s="232">
        <v>16</v>
      </c>
      <c r="B69" s="233" t="s">
        <v>312</v>
      </c>
      <c r="C69" s="243" t="s">
        <v>727</v>
      </c>
      <c r="D69" s="234" t="s">
        <v>249</v>
      </c>
      <c r="E69" s="235">
        <v>152.715</v>
      </c>
      <c r="F69" s="236"/>
      <c r="G69" s="237">
        <f>ROUND(E69*F69,2)</f>
        <v>0</v>
      </c>
      <c r="H69" s="236"/>
      <c r="I69" s="237">
        <f>ROUND(E69*H69,2)</f>
        <v>0</v>
      </c>
      <c r="J69" s="236"/>
      <c r="K69" s="237">
        <f>ROUND(E69*J69,2)</f>
        <v>0</v>
      </c>
      <c r="L69" s="237">
        <v>21</v>
      </c>
      <c r="M69" s="237">
        <f>G69*(1+L69/100)</f>
        <v>0</v>
      </c>
      <c r="N69" s="235">
        <v>0</v>
      </c>
      <c r="O69" s="235">
        <f>ROUND(E69*N69,2)</f>
        <v>0</v>
      </c>
      <c r="P69" s="235">
        <v>0</v>
      </c>
      <c r="Q69" s="235">
        <f>ROUND(E69*P69,2)</f>
        <v>0</v>
      </c>
      <c r="R69" s="237" t="s">
        <v>250</v>
      </c>
      <c r="S69" s="237" t="s">
        <v>156</v>
      </c>
      <c r="T69" s="238" t="s">
        <v>223</v>
      </c>
      <c r="U69" s="221">
        <v>0</v>
      </c>
      <c r="V69" s="221">
        <f>ROUND(E69*U69,2)</f>
        <v>0</v>
      </c>
      <c r="W69" s="221"/>
      <c r="X69" s="221" t="s">
        <v>198</v>
      </c>
      <c r="Y69" s="221" t="s">
        <v>159</v>
      </c>
      <c r="Z69" s="211"/>
      <c r="AA69" s="211"/>
      <c r="AB69" s="211"/>
      <c r="AC69" s="211"/>
      <c r="AD69" s="211"/>
      <c r="AE69" s="211"/>
      <c r="AF69" s="211"/>
      <c r="AG69" s="211" t="s">
        <v>273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2" x14ac:dyDescent="0.25">
      <c r="A70" s="218"/>
      <c r="B70" s="219"/>
      <c r="C70" s="245" t="s">
        <v>728</v>
      </c>
      <c r="D70" s="222"/>
      <c r="E70" s="223">
        <v>152.715</v>
      </c>
      <c r="F70" s="221"/>
      <c r="G70" s="221"/>
      <c r="H70" s="221"/>
      <c r="I70" s="221"/>
      <c r="J70" s="221"/>
      <c r="K70" s="221"/>
      <c r="L70" s="221"/>
      <c r="M70" s="221"/>
      <c r="N70" s="220"/>
      <c r="O70" s="220"/>
      <c r="P70" s="220"/>
      <c r="Q70" s="220"/>
      <c r="R70" s="221"/>
      <c r="S70" s="221"/>
      <c r="T70" s="221"/>
      <c r="U70" s="221"/>
      <c r="V70" s="221"/>
      <c r="W70" s="221"/>
      <c r="X70" s="221"/>
      <c r="Y70" s="221"/>
      <c r="Z70" s="211"/>
      <c r="AA70" s="211"/>
      <c r="AB70" s="211"/>
      <c r="AC70" s="211"/>
      <c r="AD70" s="211"/>
      <c r="AE70" s="211"/>
      <c r="AF70" s="211"/>
      <c r="AG70" s="211" t="s">
        <v>164</v>
      </c>
      <c r="AH70" s="211">
        <v>5</v>
      </c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5">
      <c r="A71" s="232">
        <v>17</v>
      </c>
      <c r="B71" s="233" t="s">
        <v>729</v>
      </c>
      <c r="C71" s="243" t="s">
        <v>730</v>
      </c>
      <c r="D71" s="234" t="s">
        <v>239</v>
      </c>
      <c r="E71" s="235">
        <v>10.0275</v>
      </c>
      <c r="F71" s="236"/>
      <c r="G71" s="237">
        <f>ROUND(E71*F71,2)</f>
        <v>0</v>
      </c>
      <c r="H71" s="236"/>
      <c r="I71" s="237">
        <f>ROUND(E71*H71,2)</f>
        <v>0</v>
      </c>
      <c r="J71" s="236"/>
      <c r="K71" s="237">
        <f>ROUND(E71*J71,2)</f>
        <v>0</v>
      </c>
      <c r="L71" s="237">
        <v>21</v>
      </c>
      <c r="M71" s="237">
        <f>G71*(1+L71/100)</f>
        <v>0</v>
      </c>
      <c r="N71" s="235">
        <v>0.1046</v>
      </c>
      <c r="O71" s="235">
        <f>ROUND(E71*N71,2)</f>
        <v>1.05</v>
      </c>
      <c r="P71" s="235">
        <v>0</v>
      </c>
      <c r="Q71" s="235">
        <f>ROUND(E71*P71,2)</f>
        <v>0</v>
      </c>
      <c r="R71" s="237" t="s">
        <v>321</v>
      </c>
      <c r="S71" s="237" t="s">
        <v>731</v>
      </c>
      <c r="T71" s="238" t="s">
        <v>374</v>
      </c>
      <c r="U71" s="221">
        <v>0</v>
      </c>
      <c r="V71" s="221">
        <f>ROUND(E71*U71,2)</f>
        <v>0</v>
      </c>
      <c r="W71" s="221"/>
      <c r="X71" s="221" t="s">
        <v>323</v>
      </c>
      <c r="Y71" s="221" t="s">
        <v>159</v>
      </c>
      <c r="Z71" s="211"/>
      <c r="AA71" s="211"/>
      <c r="AB71" s="211"/>
      <c r="AC71" s="211"/>
      <c r="AD71" s="211"/>
      <c r="AE71" s="211"/>
      <c r="AF71" s="211"/>
      <c r="AG71" s="211" t="s">
        <v>324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2" x14ac:dyDescent="0.25">
      <c r="A72" s="218"/>
      <c r="B72" s="219"/>
      <c r="C72" s="245" t="s">
        <v>732</v>
      </c>
      <c r="D72" s="222"/>
      <c r="E72" s="223">
        <v>10.0275</v>
      </c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1"/>
      <c r="AA72" s="211"/>
      <c r="AB72" s="211"/>
      <c r="AC72" s="211"/>
      <c r="AD72" s="211"/>
      <c r="AE72" s="211"/>
      <c r="AF72" s="211"/>
      <c r="AG72" s="211" t="s">
        <v>164</v>
      </c>
      <c r="AH72" s="211">
        <v>0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1" x14ac:dyDescent="0.25">
      <c r="A73" s="232">
        <v>18</v>
      </c>
      <c r="B73" s="233" t="s">
        <v>318</v>
      </c>
      <c r="C73" s="243" t="s">
        <v>319</v>
      </c>
      <c r="D73" s="234" t="s">
        <v>320</v>
      </c>
      <c r="E73" s="235">
        <v>340.65899999999999</v>
      </c>
      <c r="F73" s="236"/>
      <c r="G73" s="237">
        <f>ROUND(E73*F73,2)</f>
        <v>0</v>
      </c>
      <c r="H73" s="236"/>
      <c r="I73" s="237">
        <f>ROUND(E73*H73,2)</f>
        <v>0</v>
      </c>
      <c r="J73" s="236"/>
      <c r="K73" s="237">
        <f>ROUND(E73*J73,2)</f>
        <v>0</v>
      </c>
      <c r="L73" s="237">
        <v>21</v>
      </c>
      <c r="M73" s="237">
        <f>G73*(1+L73/100)</f>
        <v>0</v>
      </c>
      <c r="N73" s="235">
        <v>1</v>
      </c>
      <c r="O73" s="235">
        <f>ROUND(E73*N73,2)</f>
        <v>340.66</v>
      </c>
      <c r="P73" s="235">
        <v>0</v>
      </c>
      <c r="Q73" s="235">
        <f>ROUND(E73*P73,2)</f>
        <v>0</v>
      </c>
      <c r="R73" s="237" t="s">
        <v>321</v>
      </c>
      <c r="S73" s="237" t="s">
        <v>322</v>
      </c>
      <c r="T73" s="238" t="s">
        <v>322</v>
      </c>
      <c r="U73" s="221">
        <v>0</v>
      </c>
      <c r="V73" s="221">
        <f>ROUND(E73*U73,2)</f>
        <v>0</v>
      </c>
      <c r="W73" s="221"/>
      <c r="X73" s="221" t="s">
        <v>323</v>
      </c>
      <c r="Y73" s="221" t="s">
        <v>159</v>
      </c>
      <c r="Z73" s="211"/>
      <c r="AA73" s="211"/>
      <c r="AB73" s="211"/>
      <c r="AC73" s="211"/>
      <c r="AD73" s="211"/>
      <c r="AE73" s="211"/>
      <c r="AF73" s="211"/>
      <c r="AG73" s="211" t="s">
        <v>324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2" x14ac:dyDescent="0.25">
      <c r="A74" s="218"/>
      <c r="B74" s="219"/>
      <c r="C74" s="245" t="s">
        <v>733</v>
      </c>
      <c r="D74" s="222"/>
      <c r="E74" s="223">
        <v>340.65899999999999</v>
      </c>
      <c r="F74" s="221"/>
      <c r="G74" s="221"/>
      <c r="H74" s="221"/>
      <c r="I74" s="221"/>
      <c r="J74" s="221"/>
      <c r="K74" s="221"/>
      <c r="L74" s="221"/>
      <c r="M74" s="221"/>
      <c r="N74" s="220"/>
      <c r="O74" s="220"/>
      <c r="P74" s="220"/>
      <c r="Q74" s="220"/>
      <c r="R74" s="221"/>
      <c r="S74" s="221"/>
      <c r="T74" s="221"/>
      <c r="U74" s="221"/>
      <c r="V74" s="221"/>
      <c r="W74" s="221"/>
      <c r="X74" s="221"/>
      <c r="Y74" s="221"/>
      <c r="Z74" s="211"/>
      <c r="AA74" s="211"/>
      <c r="AB74" s="211"/>
      <c r="AC74" s="211"/>
      <c r="AD74" s="211"/>
      <c r="AE74" s="211"/>
      <c r="AF74" s="211"/>
      <c r="AG74" s="211" t="s">
        <v>164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ht="13" x14ac:dyDescent="0.25">
      <c r="A75" s="225" t="s">
        <v>151</v>
      </c>
      <c r="B75" s="226" t="s">
        <v>70</v>
      </c>
      <c r="C75" s="242" t="s">
        <v>102</v>
      </c>
      <c r="D75" s="227"/>
      <c r="E75" s="228"/>
      <c r="F75" s="229"/>
      <c r="G75" s="229">
        <f>SUMIF(AG76:AG78,"&lt;&gt;NOR",G76:G78)</f>
        <v>0</v>
      </c>
      <c r="H75" s="229"/>
      <c r="I75" s="229">
        <f>SUM(I76:I78)</f>
        <v>0</v>
      </c>
      <c r="J75" s="229"/>
      <c r="K75" s="229">
        <f>SUM(K76:K78)</f>
        <v>0</v>
      </c>
      <c r="L75" s="229"/>
      <c r="M75" s="229">
        <f>SUM(M76:M78)</f>
        <v>0</v>
      </c>
      <c r="N75" s="228"/>
      <c r="O75" s="228">
        <f>SUM(O76:O78)</f>
        <v>32.380000000000003</v>
      </c>
      <c r="P75" s="228"/>
      <c r="Q75" s="228">
        <f>SUM(Q76:Q78)</f>
        <v>0</v>
      </c>
      <c r="R75" s="229"/>
      <c r="S75" s="229"/>
      <c r="T75" s="230"/>
      <c r="U75" s="224"/>
      <c r="V75" s="224">
        <f>SUM(V76:V78)</f>
        <v>29.03</v>
      </c>
      <c r="W75" s="224"/>
      <c r="X75" s="224"/>
      <c r="Y75" s="224"/>
      <c r="AG75" t="s">
        <v>152</v>
      </c>
    </row>
    <row r="76" spans="1:60" outlineLevel="1" x14ac:dyDescent="0.25">
      <c r="A76" s="232">
        <v>19</v>
      </c>
      <c r="B76" s="233" t="s">
        <v>345</v>
      </c>
      <c r="C76" s="243" t="s">
        <v>346</v>
      </c>
      <c r="D76" s="234" t="s">
        <v>249</v>
      </c>
      <c r="E76" s="235">
        <v>17.126999999999999</v>
      </c>
      <c r="F76" s="236"/>
      <c r="G76" s="237">
        <f>ROUND(E76*F76,2)</f>
        <v>0</v>
      </c>
      <c r="H76" s="236"/>
      <c r="I76" s="237">
        <f>ROUND(E76*H76,2)</f>
        <v>0</v>
      </c>
      <c r="J76" s="236"/>
      <c r="K76" s="237">
        <f>ROUND(E76*J76,2)</f>
        <v>0</v>
      </c>
      <c r="L76" s="237">
        <v>21</v>
      </c>
      <c r="M76" s="237">
        <f>G76*(1+L76/100)</f>
        <v>0</v>
      </c>
      <c r="N76" s="235">
        <v>1.8907700000000001</v>
      </c>
      <c r="O76" s="235">
        <f>ROUND(E76*N76,2)</f>
        <v>32.380000000000003</v>
      </c>
      <c r="P76" s="235">
        <v>0</v>
      </c>
      <c r="Q76" s="235">
        <f>ROUND(E76*P76,2)</f>
        <v>0</v>
      </c>
      <c r="R76" s="237" t="s">
        <v>336</v>
      </c>
      <c r="S76" s="237" t="s">
        <v>156</v>
      </c>
      <c r="T76" s="238" t="s">
        <v>223</v>
      </c>
      <c r="U76" s="221">
        <v>1.6950000000000001</v>
      </c>
      <c r="V76" s="221">
        <f>ROUND(E76*U76,2)</f>
        <v>29.03</v>
      </c>
      <c r="W76" s="221"/>
      <c r="X76" s="221" t="s">
        <v>198</v>
      </c>
      <c r="Y76" s="221" t="s">
        <v>159</v>
      </c>
      <c r="Z76" s="211"/>
      <c r="AA76" s="211"/>
      <c r="AB76" s="211"/>
      <c r="AC76" s="211"/>
      <c r="AD76" s="211"/>
      <c r="AE76" s="211"/>
      <c r="AF76" s="211"/>
      <c r="AG76" s="211" t="s">
        <v>273</v>
      </c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2" x14ac:dyDescent="0.25">
      <c r="A77" s="218"/>
      <c r="B77" s="219"/>
      <c r="C77" s="261" t="s">
        <v>347</v>
      </c>
      <c r="D77" s="260"/>
      <c r="E77" s="260"/>
      <c r="F77" s="260"/>
      <c r="G77" s="260"/>
      <c r="H77" s="221"/>
      <c r="I77" s="221"/>
      <c r="J77" s="221"/>
      <c r="K77" s="221"/>
      <c r="L77" s="221"/>
      <c r="M77" s="221"/>
      <c r="N77" s="220"/>
      <c r="O77" s="220"/>
      <c r="P77" s="220"/>
      <c r="Q77" s="220"/>
      <c r="R77" s="221"/>
      <c r="S77" s="221"/>
      <c r="T77" s="221"/>
      <c r="U77" s="221"/>
      <c r="V77" s="221"/>
      <c r="W77" s="221"/>
      <c r="X77" s="221"/>
      <c r="Y77" s="221"/>
      <c r="Z77" s="211"/>
      <c r="AA77" s="211"/>
      <c r="AB77" s="211"/>
      <c r="AC77" s="211"/>
      <c r="AD77" s="211"/>
      <c r="AE77" s="211"/>
      <c r="AF77" s="211"/>
      <c r="AG77" s="211" t="s">
        <v>226</v>
      </c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2" x14ac:dyDescent="0.25">
      <c r="A78" s="218"/>
      <c r="B78" s="219"/>
      <c r="C78" s="245" t="s">
        <v>734</v>
      </c>
      <c r="D78" s="222"/>
      <c r="E78" s="223">
        <v>17.126999999999999</v>
      </c>
      <c r="F78" s="221"/>
      <c r="G78" s="221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1"/>
      <c r="AA78" s="211"/>
      <c r="AB78" s="211"/>
      <c r="AC78" s="211"/>
      <c r="AD78" s="211"/>
      <c r="AE78" s="211"/>
      <c r="AF78" s="211"/>
      <c r="AG78" s="211" t="s">
        <v>164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ht="13" x14ac:dyDescent="0.25">
      <c r="A79" s="225" t="s">
        <v>151</v>
      </c>
      <c r="B79" s="226" t="s">
        <v>103</v>
      </c>
      <c r="C79" s="242" t="s">
        <v>104</v>
      </c>
      <c r="D79" s="227"/>
      <c r="E79" s="228"/>
      <c r="F79" s="229"/>
      <c r="G79" s="229">
        <f>SUMIF(AG80:AG87,"&lt;&gt;NOR",G80:G87)</f>
        <v>0</v>
      </c>
      <c r="H79" s="229"/>
      <c r="I79" s="229">
        <f>SUM(I80:I87)</f>
        <v>0</v>
      </c>
      <c r="J79" s="229"/>
      <c r="K79" s="229">
        <f>SUM(K80:K87)</f>
        <v>0</v>
      </c>
      <c r="L79" s="229"/>
      <c r="M79" s="229">
        <f>SUM(M80:M87)</f>
        <v>0</v>
      </c>
      <c r="N79" s="228"/>
      <c r="O79" s="228">
        <f>SUM(O80:O87)</f>
        <v>35.53</v>
      </c>
      <c r="P79" s="228"/>
      <c r="Q79" s="228">
        <f>SUM(Q80:Q87)</f>
        <v>0</v>
      </c>
      <c r="R79" s="229"/>
      <c r="S79" s="229"/>
      <c r="T79" s="230"/>
      <c r="U79" s="224"/>
      <c r="V79" s="224">
        <f>SUM(V80:V87)</f>
        <v>3.5</v>
      </c>
      <c r="W79" s="224"/>
      <c r="X79" s="224"/>
      <c r="Y79" s="224"/>
      <c r="AG79" t="s">
        <v>152</v>
      </c>
    </row>
    <row r="80" spans="1:60" outlineLevel="1" x14ac:dyDescent="0.25">
      <c r="A80" s="232">
        <v>20</v>
      </c>
      <c r="B80" s="233" t="s">
        <v>643</v>
      </c>
      <c r="C80" s="243" t="s">
        <v>644</v>
      </c>
      <c r="D80" s="234" t="s">
        <v>221</v>
      </c>
      <c r="E80" s="235">
        <v>34.799999999999997</v>
      </c>
      <c r="F80" s="236"/>
      <c r="G80" s="237">
        <f>ROUND(E80*F80,2)</f>
        <v>0</v>
      </c>
      <c r="H80" s="236"/>
      <c r="I80" s="237">
        <f>ROUND(E80*H80,2)</f>
        <v>0</v>
      </c>
      <c r="J80" s="236"/>
      <c r="K80" s="237">
        <f>ROUND(E80*J80,2)</f>
        <v>0</v>
      </c>
      <c r="L80" s="237">
        <v>21</v>
      </c>
      <c r="M80" s="237">
        <f>G80*(1+L80/100)</f>
        <v>0</v>
      </c>
      <c r="N80" s="235">
        <v>0.378</v>
      </c>
      <c r="O80" s="235">
        <f>ROUND(E80*N80,2)</f>
        <v>13.15</v>
      </c>
      <c r="P80" s="235">
        <v>0</v>
      </c>
      <c r="Q80" s="235">
        <f>ROUND(E80*P80,2)</f>
        <v>0</v>
      </c>
      <c r="R80" s="237" t="s">
        <v>222</v>
      </c>
      <c r="S80" s="237" t="s">
        <v>156</v>
      </c>
      <c r="T80" s="238" t="s">
        <v>223</v>
      </c>
      <c r="U80" s="221">
        <v>2.5999999999999999E-2</v>
      </c>
      <c r="V80" s="221">
        <f>ROUND(E80*U80,2)</f>
        <v>0.9</v>
      </c>
      <c r="W80" s="221"/>
      <c r="X80" s="221" t="s">
        <v>198</v>
      </c>
      <c r="Y80" s="221" t="s">
        <v>159</v>
      </c>
      <c r="Z80" s="211"/>
      <c r="AA80" s="211"/>
      <c r="AB80" s="211"/>
      <c r="AC80" s="211"/>
      <c r="AD80" s="211"/>
      <c r="AE80" s="211"/>
      <c r="AF80" s="211"/>
      <c r="AG80" s="211" t="s">
        <v>224</v>
      </c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2" x14ac:dyDescent="0.25">
      <c r="A81" s="218"/>
      <c r="B81" s="219"/>
      <c r="C81" s="245" t="s">
        <v>685</v>
      </c>
      <c r="D81" s="222"/>
      <c r="E81" s="223">
        <v>16.8</v>
      </c>
      <c r="F81" s="221"/>
      <c r="G81" s="221"/>
      <c r="H81" s="221"/>
      <c r="I81" s="221"/>
      <c r="J81" s="221"/>
      <c r="K81" s="221"/>
      <c r="L81" s="221"/>
      <c r="M81" s="221"/>
      <c r="N81" s="220"/>
      <c r="O81" s="220"/>
      <c r="P81" s="220"/>
      <c r="Q81" s="220"/>
      <c r="R81" s="221"/>
      <c r="S81" s="221"/>
      <c r="T81" s="221"/>
      <c r="U81" s="221"/>
      <c r="V81" s="221"/>
      <c r="W81" s="221"/>
      <c r="X81" s="221"/>
      <c r="Y81" s="221"/>
      <c r="Z81" s="211"/>
      <c r="AA81" s="211"/>
      <c r="AB81" s="211"/>
      <c r="AC81" s="211"/>
      <c r="AD81" s="211"/>
      <c r="AE81" s="211"/>
      <c r="AF81" s="211"/>
      <c r="AG81" s="211" t="s">
        <v>164</v>
      </c>
      <c r="AH81" s="211">
        <v>0</v>
      </c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3" x14ac:dyDescent="0.25">
      <c r="A82" s="218"/>
      <c r="B82" s="219"/>
      <c r="C82" s="245" t="s">
        <v>735</v>
      </c>
      <c r="D82" s="222"/>
      <c r="E82" s="223">
        <v>18</v>
      </c>
      <c r="F82" s="221"/>
      <c r="G82" s="221"/>
      <c r="H82" s="221"/>
      <c r="I82" s="221"/>
      <c r="J82" s="221"/>
      <c r="K82" s="221"/>
      <c r="L82" s="221"/>
      <c r="M82" s="221"/>
      <c r="N82" s="220"/>
      <c r="O82" s="220"/>
      <c r="P82" s="220"/>
      <c r="Q82" s="220"/>
      <c r="R82" s="221"/>
      <c r="S82" s="221"/>
      <c r="T82" s="221"/>
      <c r="U82" s="221"/>
      <c r="V82" s="221"/>
      <c r="W82" s="221"/>
      <c r="X82" s="221"/>
      <c r="Y82" s="221"/>
      <c r="Z82" s="211"/>
      <c r="AA82" s="211"/>
      <c r="AB82" s="211"/>
      <c r="AC82" s="211"/>
      <c r="AD82" s="211"/>
      <c r="AE82" s="211"/>
      <c r="AF82" s="211"/>
      <c r="AG82" s="211" t="s">
        <v>164</v>
      </c>
      <c r="AH82" s="211">
        <v>0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5">
      <c r="A83" s="232">
        <v>21</v>
      </c>
      <c r="B83" s="233" t="s">
        <v>646</v>
      </c>
      <c r="C83" s="243" t="s">
        <v>647</v>
      </c>
      <c r="D83" s="234" t="s">
        <v>221</v>
      </c>
      <c r="E83" s="235">
        <v>34.799999999999997</v>
      </c>
      <c r="F83" s="236"/>
      <c r="G83" s="237">
        <f>ROUND(E83*F83,2)</f>
        <v>0</v>
      </c>
      <c r="H83" s="236"/>
      <c r="I83" s="237">
        <f>ROUND(E83*H83,2)</f>
        <v>0</v>
      </c>
      <c r="J83" s="236"/>
      <c r="K83" s="237">
        <f>ROUND(E83*J83,2)</f>
        <v>0</v>
      </c>
      <c r="L83" s="237">
        <v>21</v>
      </c>
      <c r="M83" s="237">
        <f>G83*(1+L83/100)</f>
        <v>0</v>
      </c>
      <c r="N83" s="235">
        <v>0.441</v>
      </c>
      <c r="O83" s="235">
        <f>ROUND(E83*N83,2)</f>
        <v>15.35</v>
      </c>
      <c r="P83" s="235">
        <v>0</v>
      </c>
      <c r="Q83" s="235">
        <f>ROUND(E83*P83,2)</f>
        <v>0</v>
      </c>
      <c r="R83" s="237" t="s">
        <v>222</v>
      </c>
      <c r="S83" s="237" t="s">
        <v>156</v>
      </c>
      <c r="T83" s="238" t="s">
        <v>223</v>
      </c>
      <c r="U83" s="221">
        <v>2.9000000000000001E-2</v>
      </c>
      <c r="V83" s="221">
        <f>ROUND(E83*U83,2)</f>
        <v>1.01</v>
      </c>
      <c r="W83" s="221"/>
      <c r="X83" s="221" t="s">
        <v>198</v>
      </c>
      <c r="Y83" s="221" t="s">
        <v>159</v>
      </c>
      <c r="Z83" s="211"/>
      <c r="AA83" s="211"/>
      <c r="AB83" s="211"/>
      <c r="AC83" s="211"/>
      <c r="AD83" s="211"/>
      <c r="AE83" s="211"/>
      <c r="AF83" s="211"/>
      <c r="AG83" s="211" t="s">
        <v>224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2" x14ac:dyDescent="0.25">
      <c r="A84" s="218"/>
      <c r="B84" s="219"/>
      <c r="C84" s="245" t="s">
        <v>685</v>
      </c>
      <c r="D84" s="222"/>
      <c r="E84" s="223">
        <v>16.8</v>
      </c>
      <c r="F84" s="221"/>
      <c r="G84" s="221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1"/>
      <c r="AA84" s="211"/>
      <c r="AB84" s="211"/>
      <c r="AC84" s="211"/>
      <c r="AD84" s="211"/>
      <c r="AE84" s="211"/>
      <c r="AF84" s="211"/>
      <c r="AG84" s="211" t="s">
        <v>164</v>
      </c>
      <c r="AH84" s="211">
        <v>0</v>
      </c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3" x14ac:dyDescent="0.25">
      <c r="A85" s="218"/>
      <c r="B85" s="219"/>
      <c r="C85" s="245" t="s">
        <v>736</v>
      </c>
      <c r="D85" s="222"/>
      <c r="E85" s="223">
        <v>18</v>
      </c>
      <c r="F85" s="221"/>
      <c r="G85" s="221"/>
      <c r="H85" s="221"/>
      <c r="I85" s="221"/>
      <c r="J85" s="221"/>
      <c r="K85" s="221"/>
      <c r="L85" s="221"/>
      <c r="M85" s="221"/>
      <c r="N85" s="220"/>
      <c r="O85" s="220"/>
      <c r="P85" s="220"/>
      <c r="Q85" s="220"/>
      <c r="R85" s="221"/>
      <c r="S85" s="221"/>
      <c r="T85" s="221"/>
      <c r="U85" s="221"/>
      <c r="V85" s="221"/>
      <c r="W85" s="221"/>
      <c r="X85" s="221"/>
      <c r="Y85" s="221"/>
      <c r="Z85" s="211"/>
      <c r="AA85" s="211"/>
      <c r="AB85" s="211"/>
      <c r="AC85" s="211"/>
      <c r="AD85" s="211"/>
      <c r="AE85" s="211"/>
      <c r="AF85" s="211"/>
      <c r="AG85" s="211" t="s">
        <v>164</v>
      </c>
      <c r="AH85" s="211">
        <v>0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5">
      <c r="A86" s="232">
        <v>22</v>
      </c>
      <c r="B86" s="233" t="s">
        <v>737</v>
      </c>
      <c r="C86" s="243" t="s">
        <v>738</v>
      </c>
      <c r="D86" s="234" t="s">
        <v>221</v>
      </c>
      <c r="E86" s="235">
        <v>19.600000000000001</v>
      </c>
      <c r="F86" s="236"/>
      <c r="G86" s="237">
        <f>ROUND(E86*F86,2)</f>
        <v>0</v>
      </c>
      <c r="H86" s="236"/>
      <c r="I86" s="237">
        <f>ROUND(E86*H86,2)</f>
        <v>0</v>
      </c>
      <c r="J86" s="236"/>
      <c r="K86" s="237">
        <f>ROUND(E86*J86,2)</f>
        <v>0</v>
      </c>
      <c r="L86" s="237">
        <v>21</v>
      </c>
      <c r="M86" s="237">
        <f>G86*(1+L86/100)</f>
        <v>0</v>
      </c>
      <c r="N86" s="235">
        <v>0.35865000000000002</v>
      </c>
      <c r="O86" s="235">
        <f>ROUND(E86*N86,2)</f>
        <v>7.03</v>
      </c>
      <c r="P86" s="235">
        <v>0</v>
      </c>
      <c r="Q86" s="235">
        <f>ROUND(E86*P86,2)</f>
        <v>0</v>
      </c>
      <c r="R86" s="237" t="s">
        <v>222</v>
      </c>
      <c r="S86" s="237" t="s">
        <v>156</v>
      </c>
      <c r="T86" s="238" t="s">
        <v>223</v>
      </c>
      <c r="U86" s="221">
        <v>8.1000000000000003E-2</v>
      </c>
      <c r="V86" s="221">
        <f>ROUND(E86*U86,2)</f>
        <v>1.59</v>
      </c>
      <c r="W86" s="221"/>
      <c r="X86" s="221" t="s">
        <v>198</v>
      </c>
      <c r="Y86" s="221" t="s">
        <v>159</v>
      </c>
      <c r="Z86" s="211"/>
      <c r="AA86" s="211"/>
      <c r="AB86" s="211"/>
      <c r="AC86" s="211"/>
      <c r="AD86" s="211"/>
      <c r="AE86" s="211"/>
      <c r="AF86" s="211"/>
      <c r="AG86" s="211" t="s">
        <v>224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2" x14ac:dyDescent="0.25">
      <c r="A87" s="218"/>
      <c r="B87" s="219"/>
      <c r="C87" s="245" t="s">
        <v>691</v>
      </c>
      <c r="D87" s="222"/>
      <c r="E87" s="223">
        <v>19.600000000000001</v>
      </c>
      <c r="F87" s="221"/>
      <c r="G87" s="221"/>
      <c r="H87" s="221"/>
      <c r="I87" s="221"/>
      <c r="J87" s="221"/>
      <c r="K87" s="221"/>
      <c r="L87" s="221"/>
      <c r="M87" s="221"/>
      <c r="N87" s="220"/>
      <c r="O87" s="220"/>
      <c r="P87" s="220"/>
      <c r="Q87" s="220"/>
      <c r="R87" s="221"/>
      <c r="S87" s="221"/>
      <c r="T87" s="221"/>
      <c r="U87" s="221"/>
      <c r="V87" s="221"/>
      <c r="W87" s="221"/>
      <c r="X87" s="221"/>
      <c r="Y87" s="221"/>
      <c r="Z87" s="211"/>
      <c r="AA87" s="211"/>
      <c r="AB87" s="211"/>
      <c r="AC87" s="211"/>
      <c r="AD87" s="211"/>
      <c r="AE87" s="211"/>
      <c r="AF87" s="211"/>
      <c r="AG87" s="211" t="s">
        <v>164</v>
      </c>
      <c r="AH87" s="211">
        <v>0</v>
      </c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ht="13" x14ac:dyDescent="0.25">
      <c r="A88" s="225" t="s">
        <v>151</v>
      </c>
      <c r="B88" s="226" t="s">
        <v>105</v>
      </c>
      <c r="C88" s="242" t="s">
        <v>106</v>
      </c>
      <c r="D88" s="227"/>
      <c r="E88" s="228"/>
      <c r="F88" s="229"/>
      <c r="G88" s="229">
        <f>SUMIF(AG89:AG121,"&lt;&gt;NOR",G89:G121)</f>
        <v>0</v>
      </c>
      <c r="H88" s="229"/>
      <c r="I88" s="229">
        <f>SUM(I89:I121)</f>
        <v>0</v>
      </c>
      <c r="J88" s="229"/>
      <c r="K88" s="229">
        <f>SUM(K89:K121)</f>
        <v>0</v>
      </c>
      <c r="L88" s="229"/>
      <c r="M88" s="229">
        <f>SUM(M89:M121)</f>
        <v>0</v>
      </c>
      <c r="N88" s="228"/>
      <c r="O88" s="228">
        <f>SUM(O89:O121)</f>
        <v>3.0199999999999996</v>
      </c>
      <c r="P88" s="228"/>
      <c r="Q88" s="228">
        <f>SUM(Q89:Q121)</f>
        <v>0</v>
      </c>
      <c r="R88" s="229"/>
      <c r="S88" s="229"/>
      <c r="T88" s="230"/>
      <c r="U88" s="224"/>
      <c r="V88" s="224">
        <f>SUM(V89:V121)</f>
        <v>32.11</v>
      </c>
      <c r="W88" s="224"/>
      <c r="X88" s="224"/>
      <c r="Y88" s="224"/>
      <c r="AG88" t="s">
        <v>152</v>
      </c>
    </row>
    <row r="89" spans="1:60" outlineLevel="1" x14ac:dyDescent="0.25">
      <c r="A89" s="232">
        <v>23</v>
      </c>
      <c r="B89" s="233" t="s">
        <v>739</v>
      </c>
      <c r="C89" s="243" t="s">
        <v>740</v>
      </c>
      <c r="D89" s="234" t="s">
        <v>239</v>
      </c>
      <c r="E89" s="235">
        <v>195.2</v>
      </c>
      <c r="F89" s="236"/>
      <c r="G89" s="237">
        <f>ROUND(E89*F89,2)</f>
        <v>0</v>
      </c>
      <c r="H89" s="236"/>
      <c r="I89" s="237">
        <f>ROUND(E89*H89,2)</f>
        <v>0</v>
      </c>
      <c r="J89" s="236"/>
      <c r="K89" s="237">
        <f>ROUND(E89*J89,2)</f>
        <v>0</v>
      </c>
      <c r="L89" s="237">
        <v>21</v>
      </c>
      <c r="M89" s="237">
        <f>G89*(1+L89/100)</f>
        <v>0</v>
      </c>
      <c r="N89" s="235">
        <v>1.0000000000000001E-5</v>
      </c>
      <c r="O89" s="235">
        <f>ROUND(E89*N89,2)</f>
        <v>0</v>
      </c>
      <c r="P89" s="235">
        <v>0</v>
      </c>
      <c r="Q89" s="235">
        <f>ROUND(E89*P89,2)</f>
        <v>0</v>
      </c>
      <c r="R89" s="237" t="s">
        <v>336</v>
      </c>
      <c r="S89" s="237" t="s">
        <v>156</v>
      </c>
      <c r="T89" s="238" t="s">
        <v>223</v>
      </c>
      <c r="U89" s="221">
        <v>0.1</v>
      </c>
      <c r="V89" s="221">
        <f>ROUND(E89*U89,2)</f>
        <v>19.52</v>
      </c>
      <c r="W89" s="221"/>
      <c r="X89" s="221" t="s">
        <v>198</v>
      </c>
      <c r="Y89" s="221" t="s">
        <v>159</v>
      </c>
      <c r="Z89" s="211"/>
      <c r="AA89" s="211"/>
      <c r="AB89" s="211"/>
      <c r="AC89" s="211"/>
      <c r="AD89" s="211"/>
      <c r="AE89" s="211"/>
      <c r="AF89" s="211"/>
      <c r="AG89" s="211" t="s">
        <v>273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2" x14ac:dyDescent="0.25">
      <c r="A90" s="218"/>
      <c r="B90" s="219"/>
      <c r="C90" s="261" t="s">
        <v>440</v>
      </c>
      <c r="D90" s="260"/>
      <c r="E90" s="260"/>
      <c r="F90" s="260"/>
      <c r="G90" s="260"/>
      <c r="H90" s="221"/>
      <c r="I90" s="221"/>
      <c r="J90" s="221"/>
      <c r="K90" s="221"/>
      <c r="L90" s="221"/>
      <c r="M90" s="221"/>
      <c r="N90" s="220"/>
      <c r="O90" s="220"/>
      <c r="P90" s="220"/>
      <c r="Q90" s="220"/>
      <c r="R90" s="221"/>
      <c r="S90" s="221"/>
      <c r="T90" s="221"/>
      <c r="U90" s="221"/>
      <c r="V90" s="221"/>
      <c r="W90" s="221"/>
      <c r="X90" s="221"/>
      <c r="Y90" s="221"/>
      <c r="Z90" s="211"/>
      <c r="AA90" s="211"/>
      <c r="AB90" s="211"/>
      <c r="AC90" s="211"/>
      <c r="AD90" s="211"/>
      <c r="AE90" s="211"/>
      <c r="AF90" s="211"/>
      <c r="AG90" s="211" t="s">
        <v>226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2" x14ac:dyDescent="0.25">
      <c r="A91" s="218"/>
      <c r="B91" s="219"/>
      <c r="C91" s="245" t="s">
        <v>741</v>
      </c>
      <c r="D91" s="222"/>
      <c r="E91" s="223">
        <v>195.2</v>
      </c>
      <c r="F91" s="221"/>
      <c r="G91" s="221"/>
      <c r="H91" s="221"/>
      <c r="I91" s="221"/>
      <c r="J91" s="221"/>
      <c r="K91" s="221"/>
      <c r="L91" s="221"/>
      <c r="M91" s="221"/>
      <c r="N91" s="220"/>
      <c r="O91" s="220"/>
      <c r="P91" s="220"/>
      <c r="Q91" s="220"/>
      <c r="R91" s="221"/>
      <c r="S91" s="221"/>
      <c r="T91" s="221"/>
      <c r="U91" s="221"/>
      <c r="V91" s="221"/>
      <c r="W91" s="221"/>
      <c r="X91" s="221"/>
      <c r="Y91" s="221"/>
      <c r="Z91" s="211"/>
      <c r="AA91" s="211"/>
      <c r="AB91" s="211"/>
      <c r="AC91" s="211"/>
      <c r="AD91" s="211"/>
      <c r="AE91" s="211"/>
      <c r="AF91" s="211"/>
      <c r="AG91" s="211" t="s">
        <v>164</v>
      </c>
      <c r="AH91" s="211">
        <v>0</v>
      </c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ht="20" outlineLevel="1" x14ac:dyDescent="0.25">
      <c r="A92" s="232">
        <v>24</v>
      </c>
      <c r="B92" s="233" t="s">
        <v>742</v>
      </c>
      <c r="C92" s="243" t="s">
        <v>743</v>
      </c>
      <c r="D92" s="234" t="s">
        <v>435</v>
      </c>
      <c r="E92" s="235">
        <v>7</v>
      </c>
      <c r="F92" s="236"/>
      <c r="G92" s="237">
        <f>ROUND(E92*F92,2)</f>
        <v>0</v>
      </c>
      <c r="H92" s="236"/>
      <c r="I92" s="237">
        <f>ROUND(E92*H92,2)</f>
        <v>0</v>
      </c>
      <c r="J92" s="236"/>
      <c r="K92" s="237">
        <f>ROUND(E92*J92,2)</f>
        <v>0</v>
      </c>
      <c r="L92" s="237">
        <v>21</v>
      </c>
      <c r="M92" s="237">
        <f>G92*(1+L92/100)</f>
        <v>0</v>
      </c>
      <c r="N92" s="235">
        <v>9.2200000000000008E-3</v>
      </c>
      <c r="O92" s="235">
        <f>ROUND(E92*N92,2)</f>
        <v>0.06</v>
      </c>
      <c r="P92" s="235">
        <v>0</v>
      </c>
      <c r="Q92" s="235">
        <f>ROUND(E92*P92,2)</f>
        <v>0</v>
      </c>
      <c r="R92" s="237" t="s">
        <v>336</v>
      </c>
      <c r="S92" s="237" t="s">
        <v>156</v>
      </c>
      <c r="T92" s="238" t="s">
        <v>223</v>
      </c>
      <c r="U92" s="221">
        <v>0.42</v>
      </c>
      <c r="V92" s="221">
        <f>ROUND(E92*U92,2)</f>
        <v>2.94</v>
      </c>
      <c r="W92" s="221"/>
      <c r="X92" s="221" t="s">
        <v>198</v>
      </c>
      <c r="Y92" s="221" t="s">
        <v>159</v>
      </c>
      <c r="Z92" s="211"/>
      <c r="AA92" s="211"/>
      <c r="AB92" s="211"/>
      <c r="AC92" s="211"/>
      <c r="AD92" s="211"/>
      <c r="AE92" s="211"/>
      <c r="AF92" s="211"/>
      <c r="AG92" s="211" t="s">
        <v>224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2" x14ac:dyDescent="0.25">
      <c r="A93" s="218"/>
      <c r="B93" s="219"/>
      <c r="C93" s="261" t="s">
        <v>347</v>
      </c>
      <c r="D93" s="260"/>
      <c r="E93" s="260"/>
      <c r="F93" s="260"/>
      <c r="G93" s="260"/>
      <c r="H93" s="221"/>
      <c r="I93" s="221"/>
      <c r="J93" s="221"/>
      <c r="K93" s="221"/>
      <c r="L93" s="221"/>
      <c r="M93" s="221"/>
      <c r="N93" s="220"/>
      <c r="O93" s="220"/>
      <c r="P93" s="220"/>
      <c r="Q93" s="220"/>
      <c r="R93" s="221"/>
      <c r="S93" s="221"/>
      <c r="T93" s="221"/>
      <c r="U93" s="221"/>
      <c r="V93" s="221"/>
      <c r="W93" s="221"/>
      <c r="X93" s="221"/>
      <c r="Y93" s="221"/>
      <c r="Z93" s="211"/>
      <c r="AA93" s="211"/>
      <c r="AB93" s="211"/>
      <c r="AC93" s="211"/>
      <c r="AD93" s="211"/>
      <c r="AE93" s="211"/>
      <c r="AF93" s="211"/>
      <c r="AG93" s="211" t="s">
        <v>226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2" x14ac:dyDescent="0.25">
      <c r="A94" s="218"/>
      <c r="B94" s="219"/>
      <c r="C94" s="245" t="s">
        <v>744</v>
      </c>
      <c r="D94" s="222"/>
      <c r="E94" s="223">
        <v>2</v>
      </c>
      <c r="F94" s="221"/>
      <c r="G94" s="221"/>
      <c r="H94" s="221"/>
      <c r="I94" s="221"/>
      <c r="J94" s="221"/>
      <c r="K94" s="221"/>
      <c r="L94" s="221"/>
      <c r="M94" s="221"/>
      <c r="N94" s="220"/>
      <c r="O94" s="220"/>
      <c r="P94" s="220"/>
      <c r="Q94" s="220"/>
      <c r="R94" s="221"/>
      <c r="S94" s="221"/>
      <c r="T94" s="221"/>
      <c r="U94" s="221"/>
      <c r="V94" s="221"/>
      <c r="W94" s="221"/>
      <c r="X94" s="221"/>
      <c r="Y94" s="221"/>
      <c r="Z94" s="211"/>
      <c r="AA94" s="211"/>
      <c r="AB94" s="211"/>
      <c r="AC94" s="211"/>
      <c r="AD94" s="211"/>
      <c r="AE94" s="211"/>
      <c r="AF94" s="211"/>
      <c r="AG94" s="211" t="s">
        <v>164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3" x14ac:dyDescent="0.25">
      <c r="A95" s="218"/>
      <c r="B95" s="219"/>
      <c r="C95" s="245" t="s">
        <v>745</v>
      </c>
      <c r="D95" s="222"/>
      <c r="E95" s="223">
        <v>5</v>
      </c>
      <c r="F95" s="221"/>
      <c r="G95" s="221"/>
      <c r="H95" s="221"/>
      <c r="I95" s="221"/>
      <c r="J95" s="221"/>
      <c r="K95" s="221"/>
      <c r="L95" s="221"/>
      <c r="M95" s="221"/>
      <c r="N95" s="220"/>
      <c r="O95" s="220"/>
      <c r="P95" s="220"/>
      <c r="Q95" s="220"/>
      <c r="R95" s="221"/>
      <c r="S95" s="221"/>
      <c r="T95" s="221"/>
      <c r="U95" s="221"/>
      <c r="V95" s="221"/>
      <c r="W95" s="221"/>
      <c r="X95" s="221"/>
      <c r="Y95" s="221"/>
      <c r="Z95" s="211"/>
      <c r="AA95" s="211"/>
      <c r="AB95" s="211"/>
      <c r="AC95" s="211"/>
      <c r="AD95" s="211"/>
      <c r="AE95" s="211"/>
      <c r="AF95" s="211"/>
      <c r="AG95" s="211" t="s">
        <v>164</v>
      </c>
      <c r="AH95" s="211">
        <v>0</v>
      </c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5">
      <c r="A96" s="232">
        <v>25</v>
      </c>
      <c r="B96" s="233" t="s">
        <v>746</v>
      </c>
      <c r="C96" s="243" t="s">
        <v>747</v>
      </c>
      <c r="D96" s="234" t="s">
        <v>435</v>
      </c>
      <c r="E96" s="235">
        <v>5</v>
      </c>
      <c r="F96" s="236"/>
      <c r="G96" s="237">
        <f>ROUND(E96*F96,2)</f>
        <v>0</v>
      </c>
      <c r="H96" s="236"/>
      <c r="I96" s="237">
        <f>ROUND(E96*H96,2)</f>
        <v>0</v>
      </c>
      <c r="J96" s="236"/>
      <c r="K96" s="237">
        <f>ROUND(E96*J96,2)</f>
        <v>0</v>
      </c>
      <c r="L96" s="237">
        <v>21</v>
      </c>
      <c r="M96" s="237">
        <f>G96*(1+L96/100)</f>
        <v>0</v>
      </c>
      <c r="N96" s="235">
        <v>0</v>
      </c>
      <c r="O96" s="235">
        <f>ROUND(E96*N96,2)</f>
        <v>0</v>
      </c>
      <c r="P96" s="235">
        <v>0</v>
      </c>
      <c r="Q96" s="235">
        <f>ROUND(E96*P96,2)</f>
        <v>0</v>
      </c>
      <c r="R96" s="237" t="s">
        <v>336</v>
      </c>
      <c r="S96" s="237" t="s">
        <v>156</v>
      </c>
      <c r="T96" s="238" t="s">
        <v>223</v>
      </c>
      <c r="U96" s="221">
        <v>1.25</v>
      </c>
      <c r="V96" s="221">
        <f>ROUND(E96*U96,2)</f>
        <v>6.25</v>
      </c>
      <c r="W96" s="221"/>
      <c r="X96" s="221" t="s">
        <v>198</v>
      </c>
      <c r="Y96" s="221" t="s">
        <v>159</v>
      </c>
      <c r="Z96" s="211"/>
      <c r="AA96" s="211"/>
      <c r="AB96" s="211"/>
      <c r="AC96" s="211"/>
      <c r="AD96" s="211"/>
      <c r="AE96" s="211"/>
      <c r="AF96" s="211"/>
      <c r="AG96" s="211" t="s">
        <v>273</v>
      </c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2" x14ac:dyDescent="0.25">
      <c r="A97" s="218"/>
      <c r="B97" s="219"/>
      <c r="C97" s="245" t="s">
        <v>103</v>
      </c>
      <c r="D97" s="222"/>
      <c r="E97" s="223">
        <v>5</v>
      </c>
      <c r="F97" s="221"/>
      <c r="G97" s="221"/>
      <c r="H97" s="221"/>
      <c r="I97" s="221"/>
      <c r="J97" s="221"/>
      <c r="K97" s="221"/>
      <c r="L97" s="221"/>
      <c r="M97" s="221"/>
      <c r="N97" s="220"/>
      <c r="O97" s="220"/>
      <c r="P97" s="220"/>
      <c r="Q97" s="220"/>
      <c r="R97" s="221"/>
      <c r="S97" s="221"/>
      <c r="T97" s="221"/>
      <c r="U97" s="221"/>
      <c r="V97" s="221"/>
      <c r="W97" s="221"/>
      <c r="X97" s="221"/>
      <c r="Y97" s="221"/>
      <c r="Z97" s="211"/>
      <c r="AA97" s="211"/>
      <c r="AB97" s="211"/>
      <c r="AC97" s="211"/>
      <c r="AD97" s="211"/>
      <c r="AE97" s="211"/>
      <c r="AF97" s="211"/>
      <c r="AG97" s="211" t="s">
        <v>164</v>
      </c>
      <c r="AH97" s="211">
        <v>0</v>
      </c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5">
      <c r="A98" s="232">
        <v>26</v>
      </c>
      <c r="B98" s="233" t="s">
        <v>748</v>
      </c>
      <c r="C98" s="243" t="s">
        <v>749</v>
      </c>
      <c r="D98" s="234" t="s">
        <v>435</v>
      </c>
      <c r="E98" s="235">
        <v>5</v>
      </c>
      <c r="F98" s="236"/>
      <c r="G98" s="237">
        <f>ROUND(E98*F98,2)</f>
        <v>0</v>
      </c>
      <c r="H98" s="236"/>
      <c r="I98" s="237">
        <f>ROUND(E98*H98,2)</f>
        <v>0</v>
      </c>
      <c r="J98" s="236"/>
      <c r="K98" s="237">
        <f>ROUND(E98*J98,2)</f>
        <v>0</v>
      </c>
      <c r="L98" s="237">
        <v>21</v>
      </c>
      <c r="M98" s="237">
        <f>G98*(1+L98/100)</f>
        <v>0</v>
      </c>
      <c r="N98" s="235">
        <v>4.6800000000000001E-3</v>
      </c>
      <c r="O98" s="235">
        <f>ROUND(E98*N98,2)</f>
        <v>0.02</v>
      </c>
      <c r="P98" s="235">
        <v>0</v>
      </c>
      <c r="Q98" s="235">
        <f>ROUND(E98*P98,2)</f>
        <v>0</v>
      </c>
      <c r="R98" s="237" t="s">
        <v>336</v>
      </c>
      <c r="S98" s="237" t="s">
        <v>156</v>
      </c>
      <c r="T98" s="238" t="s">
        <v>223</v>
      </c>
      <c r="U98" s="221">
        <v>0.68</v>
      </c>
      <c r="V98" s="221">
        <f>ROUND(E98*U98,2)</f>
        <v>3.4</v>
      </c>
      <c r="W98" s="221"/>
      <c r="X98" s="221" t="s">
        <v>198</v>
      </c>
      <c r="Y98" s="221" t="s">
        <v>159</v>
      </c>
      <c r="Z98" s="211"/>
      <c r="AA98" s="211"/>
      <c r="AB98" s="211"/>
      <c r="AC98" s="211"/>
      <c r="AD98" s="211"/>
      <c r="AE98" s="211"/>
      <c r="AF98" s="211"/>
      <c r="AG98" s="211" t="s">
        <v>273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2" x14ac:dyDescent="0.25">
      <c r="A99" s="218"/>
      <c r="B99" s="219"/>
      <c r="C99" s="245" t="s">
        <v>103</v>
      </c>
      <c r="D99" s="222"/>
      <c r="E99" s="223">
        <v>5</v>
      </c>
      <c r="F99" s="221"/>
      <c r="G99" s="221"/>
      <c r="H99" s="221"/>
      <c r="I99" s="221"/>
      <c r="J99" s="221"/>
      <c r="K99" s="221"/>
      <c r="L99" s="221"/>
      <c r="M99" s="221"/>
      <c r="N99" s="220"/>
      <c r="O99" s="220"/>
      <c r="P99" s="220"/>
      <c r="Q99" s="220"/>
      <c r="R99" s="221"/>
      <c r="S99" s="221"/>
      <c r="T99" s="221"/>
      <c r="U99" s="221"/>
      <c r="V99" s="221"/>
      <c r="W99" s="221"/>
      <c r="X99" s="221"/>
      <c r="Y99" s="221"/>
      <c r="Z99" s="211"/>
      <c r="AA99" s="211"/>
      <c r="AB99" s="211"/>
      <c r="AC99" s="211"/>
      <c r="AD99" s="211"/>
      <c r="AE99" s="211"/>
      <c r="AF99" s="211"/>
      <c r="AG99" s="211" t="s">
        <v>164</v>
      </c>
      <c r="AH99" s="211">
        <v>0</v>
      </c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ht="20" outlineLevel="1" x14ac:dyDescent="0.25">
      <c r="A100" s="232">
        <v>27</v>
      </c>
      <c r="B100" s="233" t="s">
        <v>750</v>
      </c>
      <c r="C100" s="243" t="s">
        <v>751</v>
      </c>
      <c r="D100" s="234" t="s">
        <v>435</v>
      </c>
      <c r="E100" s="235">
        <v>17.661000000000001</v>
      </c>
      <c r="F100" s="236"/>
      <c r="G100" s="237">
        <f>ROUND(E100*F100,2)</f>
        <v>0</v>
      </c>
      <c r="H100" s="236"/>
      <c r="I100" s="237">
        <f>ROUND(E100*H100,2)</f>
        <v>0</v>
      </c>
      <c r="J100" s="236"/>
      <c r="K100" s="237">
        <f>ROUND(E100*J100,2)</f>
        <v>0</v>
      </c>
      <c r="L100" s="237">
        <v>21</v>
      </c>
      <c r="M100" s="237">
        <f>G100*(1+L100/100)</f>
        <v>0</v>
      </c>
      <c r="N100" s="235">
        <v>1.0200000000000001E-2</v>
      </c>
      <c r="O100" s="235">
        <f>ROUND(E100*N100,2)</f>
        <v>0.18</v>
      </c>
      <c r="P100" s="235">
        <v>0</v>
      </c>
      <c r="Q100" s="235">
        <f>ROUND(E100*P100,2)</f>
        <v>0</v>
      </c>
      <c r="R100" s="237" t="s">
        <v>321</v>
      </c>
      <c r="S100" s="237" t="s">
        <v>156</v>
      </c>
      <c r="T100" s="238" t="s">
        <v>223</v>
      </c>
      <c r="U100" s="221">
        <v>0</v>
      </c>
      <c r="V100" s="221">
        <f>ROUND(E100*U100,2)</f>
        <v>0</v>
      </c>
      <c r="W100" s="221"/>
      <c r="X100" s="221" t="s">
        <v>323</v>
      </c>
      <c r="Y100" s="221" t="s">
        <v>159</v>
      </c>
      <c r="Z100" s="211"/>
      <c r="AA100" s="211"/>
      <c r="AB100" s="211"/>
      <c r="AC100" s="211"/>
      <c r="AD100" s="211"/>
      <c r="AE100" s="211"/>
      <c r="AF100" s="211"/>
      <c r="AG100" s="211" t="s">
        <v>324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2" x14ac:dyDescent="0.25">
      <c r="A101" s="218"/>
      <c r="B101" s="219"/>
      <c r="C101" s="245" t="s">
        <v>752</v>
      </c>
      <c r="D101" s="222"/>
      <c r="E101" s="223">
        <v>17.661000000000001</v>
      </c>
      <c r="F101" s="221"/>
      <c r="G101" s="221"/>
      <c r="H101" s="221"/>
      <c r="I101" s="221"/>
      <c r="J101" s="221"/>
      <c r="K101" s="221"/>
      <c r="L101" s="221"/>
      <c r="M101" s="221"/>
      <c r="N101" s="220"/>
      <c r="O101" s="220"/>
      <c r="P101" s="220"/>
      <c r="Q101" s="220"/>
      <c r="R101" s="221"/>
      <c r="S101" s="221"/>
      <c r="T101" s="221"/>
      <c r="U101" s="221"/>
      <c r="V101" s="221"/>
      <c r="W101" s="221"/>
      <c r="X101" s="221"/>
      <c r="Y101" s="221"/>
      <c r="Z101" s="211"/>
      <c r="AA101" s="211"/>
      <c r="AB101" s="211"/>
      <c r="AC101" s="211"/>
      <c r="AD101" s="211"/>
      <c r="AE101" s="211"/>
      <c r="AF101" s="211"/>
      <c r="AG101" s="211" t="s">
        <v>164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ht="20" outlineLevel="1" x14ac:dyDescent="0.25">
      <c r="A102" s="232">
        <v>28</v>
      </c>
      <c r="B102" s="233" t="s">
        <v>753</v>
      </c>
      <c r="C102" s="243" t="s">
        <v>754</v>
      </c>
      <c r="D102" s="234" t="s">
        <v>435</v>
      </c>
      <c r="E102" s="235">
        <v>23.547999999999998</v>
      </c>
      <c r="F102" s="236"/>
      <c r="G102" s="237">
        <f>ROUND(E102*F102,2)</f>
        <v>0</v>
      </c>
      <c r="H102" s="236"/>
      <c r="I102" s="237">
        <f>ROUND(E102*H102,2)</f>
        <v>0</v>
      </c>
      <c r="J102" s="236"/>
      <c r="K102" s="237">
        <f>ROUND(E102*J102,2)</f>
        <v>0</v>
      </c>
      <c r="L102" s="237">
        <v>21</v>
      </c>
      <c r="M102" s="237">
        <f>G102*(1+L102/100)</f>
        <v>0</v>
      </c>
      <c r="N102" s="235">
        <v>3.0599999999999999E-2</v>
      </c>
      <c r="O102" s="235">
        <f>ROUND(E102*N102,2)</f>
        <v>0.72</v>
      </c>
      <c r="P102" s="235">
        <v>0</v>
      </c>
      <c r="Q102" s="235">
        <f>ROUND(E102*P102,2)</f>
        <v>0</v>
      </c>
      <c r="R102" s="237" t="s">
        <v>321</v>
      </c>
      <c r="S102" s="237" t="s">
        <v>156</v>
      </c>
      <c r="T102" s="238" t="s">
        <v>223</v>
      </c>
      <c r="U102" s="221">
        <v>0</v>
      </c>
      <c r="V102" s="221">
        <f>ROUND(E102*U102,2)</f>
        <v>0</v>
      </c>
      <c r="W102" s="221"/>
      <c r="X102" s="221" t="s">
        <v>323</v>
      </c>
      <c r="Y102" s="221" t="s">
        <v>159</v>
      </c>
      <c r="Z102" s="211"/>
      <c r="AA102" s="211"/>
      <c r="AB102" s="211"/>
      <c r="AC102" s="211"/>
      <c r="AD102" s="211"/>
      <c r="AE102" s="211"/>
      <c r="AF102" s="211"/>
      <c r="AG102" s="211" t="s">
        <v>324</v>
      </c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2" x14ac:dyDescent="0.25">
      <c r="A103" s="218"/>
      <c r="B103" s="219"/>
      <c r="C103" s="245" t="s">
        <v>755</v>
      </c>
      <c r="D103" s="222"/>
      <c r="E103" s="223">
        <v>23.547999999999998</v>
      </c>
      <c r="F103" s="221"/>
      <c r="G103" s="221"/>
      <c r="H103" s="221"/>
      <c r="I103" s="221"/>
      <c r="J103" s="221"/>
      <c r="K103" s="221"/>
      <c r="L103" s="221"/>
      <c r="M103" s="221"/>
      <c r="N103" s="220"/>
      <c r="O103" s="220"/>
      <c r="P103" s="220"/>
      <c r="Q103" s="220"/>
      <c r="R103" s="221"/>
      <c r="S103" s="221"/>
      <c r="T103" s="221"/>
      <c r="U103" s="221"/>
      <c r="V103" s="221"/>
      <c r="W103" s="221"/>
      <c r="X103" s="221"/>
      <c r="Y103" s="221"/>
      <c r="Z103" s="211"/>
      <c r="AA103" s="211"/>
      <c r="AB103" s="211"/>
      <c r="AC103" s="211"/>
      <c r="AD103" s="211"/>
      <c r="AE103" s="211"/>
      <c r="AF103" s="211"/>
      <c r="AG103" s="211" t="s">
        <v>164</v>
      </c>
      <c r="AH103" s="211">
        <v>0</v>
      </c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ht="20" outlineLevel="1" x14ac:dyDescent="0.25">
      <c r="A104" s="232">
        <v>29</v>
      </c>
      <c r="B104" s="233" t="s">
        <v>756</v>
      </c>
      <c r="C104" s="243" t="s">
        <v>757</v>
      </c>
      <c r="D104" s="234" t="s">
        <v>435</v>
      </c>
      <c r="E104" s="235">
        <v>14.717499999999999</v>
      </c>
      <c r="F104" s="236"/>
      <c r="G104" s="237">
        <f>ROUND(E104*F104,2)</f>
        <v>0</v>
      </c>
      <c r="H104" s="236"/>
      <c r="I104" s="237">
        <f>ROUND(E104*H104,2)</f>
        <v>0</v>
      </c>
      <c r="J104" s="236"/>
      <c r="K104" s="237">
        <f>ROUND(E104*J104,2)</f>
        <v>0</v>
      </c>
      <c r="L104" s="237">
        <v>21</v>
      </c>
      <c r="M104" s="237">
        <f>G104*(1+L104/100)</f>
        <v>0</v>
      </c>
      <c r="N104" s="235">
        <v>6.1199999999999997E-2</v>
      </c>
      <c r="O104" s="235">
        <f>ROUND(E104*N104,2)</f>
        <v>0.9</v>
      </c>
      <c r="P104" s="235">
        <v>0</v>
      </c>
      <c r="Q104" s="235">
        <f>ROUND(E104*P104,2)</f>
        <v>0</v>
      </c>
      <c r="R104" s="237" t="s">
        <v>321</v>
      </c>
      <c r="S104" s="237" t="s">
        <v>156</v>
      </c>
      <c r="T104" s="238" t="s">
        <v>223</v>
      </c>
      <c r="U104" s="221">
        <v>0</v>
      </c>
      <c r="V104" s="221">
        <f>ROUND(E104*U104,2)</f>
        <v>0</v>
      </c>
      <c r="W104" s="221"/>
      <c r="X104" s="221" t="s">
        <v>323</v>
      </c>
      <c r="Y104" s="221" t="s">
        <v>159</v>
      </c>
      <c r="Z104" s="211"/>
      <c r="AA104" s="211"/>
      <c r="AB104" s="211"/>
      <c r="AC104" s="211"/>
      <c r="AD104" s="211"/>
      <c r="AE104" s="211"/>
      <c r="AF104" s="211"/>
      <c r="AG104" s="211" t="s">
        <v>324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2" x14ac:dyDescent="0.25">
      <c r="A105" s="218"/>
      <c r="B105" s="219"/>
      <c r="C105" s="245" t="s">
        <v>758</v>
      </c>
      <c r="D105" s="222"/>
      <c r="E105" s="223">
        <v>14.717499999999999</v>
      </c>
      <c r="F105" s="221"/>
      <c r="G105" s="221"/>
      <c r="H105" s="221"/>
      <c r="I105" s="221"/>
      <c r="J105" s="221"/>
      <c r="K105" s="221"/>
      <c r="L105" s="221"/>
      <c r="M105" s="221"/>
      <c r="N105" s="220"/>
      <c r="O105" s="220"/>
      <c r="P105" s="220"/>
      <c r="Q105" s="220"/>
      <c r="R105" s="221"/>
      <c r="S105" s="221"/>
      <c r="T105" s="221"/>
      <c r="U105" s="221"/>
      <c r="V105" s="221"/>
      <c r="W105" s="221"/>
      <c r="X105" s="221"/>
      <c r="Y105" s="221"/>
      <c r="Z105" s="211"/>
      <c r="AA105" s="211"/>
      <c r="AB105" s="211"/>
      <c r="AC105" s="211"/>
      <c r="AD105" s="211"/>
      <c r="AE105" s="211"/>
      <c r="AF105" s="211"/>
      <c r="AG105" s="211" t="s">
        <v>164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1" x14ac:dyDescent="0.25">
      <c r="A106" s="232">
        <v>30</v>
      </c>
      <c r="B106" s="233" t="s">
        <v>458</v>
      </c>
      <c r="C106" s="243" t="s">
        <v>459</v>
      </c>
      <c r="D106" s="234" t="s">
        <v>435</v>
      </c>
      <c r="E106" s="235">
        <v>5</v>
      </c>
      <c r="F106" s="236"/>
      <c r="G106" s="237">
        <f>ROUND(E106*F106,2)</f>
        <v>0</v>
      </c>
      <c r="H106" s="236"/>
      <c r="I106" s="237">
        <f>ROUND(E106*H106,2)</f>
        <v>0</v>
      </c>
      <c r="J106" s="236"/>
      <c r="K106" s="237">
        <f>ROUND(E106*J106,2)</f>
        <v>0</v>
      </c>
      <c r="L106" s="237">
        <v>21</v>
      </c>
      <c r="M106" s="237">
        <f>G106*(1+L106/100)</f>
        <v>0</v>
      </c>
      <c r="N106" s="235">
        <v>2E-3</v>
      </c>
      <c r="O106" s="235">
        <f>ROUND(E106*N106,2)</f>
        <v>0.01</v>
      </c>
      <c r="P106" s="235">
        <v>0</v>
      </c>
      <c r="Q106" s="235">
        <f>ROUND(E106*P106,2)</f>
        <v>0</v>
      </c>
      <c r="R106" s="237" t="s">
        <v>321</v>
      </c>
      <c r="S106" s="237" t="s">
        <v>156</v>
      </c>
      <c r="T106" s="238" t="s">
        <v>223</v>
      </c>
      <c r="U106" s="221">
        <v>0</v>
      </c>
      <c r="V106" s="221">
        <f>ROUND(E106*U106,2)</f>
        <v>0</v>
      </c>
      <c r="W106" s="221"/>
      <c r="X106" s="221" t="s">
        <v>323</v>
      </c>
      <c r="Y106" s="221" t="s">
        <v>159</v>
      </c>
      <c r="Z106" s="211"/>
      <c r="AA106" s="211"/>
      <c r="AB106" s="211"/>
      <c r="AC106" s="211"/>
      <c r="AD106" s="211"/>
      <c r="AE106" s="211"/>
      <c r="AF106" s="211"/>
      <c r="AG106" s="211" t="s">
        <v>324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2" x14ac:dyDescent="0.25">
      <c r="A107" s="218"/>
      <c r="B107" s="219"/>
      <c r="C107" s="245" t="s">
        <v>759</v>
      </c>
      <c r="D107" s="222"/>
      <c r="E107" s="223">
        <v>5</v>
      </c>
      <c r="F107" s="221"/>
      <c r="G107" s="221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1"/>
      <c r="AA107" s="211"/>
      <c r="AB107" s="211"/>
      <c r="AC107" s="211"/>
      <c r="AD107" s="211"/>
      <c r="AE107" s="211"/>
      <c r="AF107" s="211"/>
      <c r="AG107" s="211" t="s">
        <v>164</v>
      </c>
      <c r="AH107" s="211">
        <v>0</v>
      </c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ht="20" outlineLevel="1" x14ac:dyDescent="0.25">
      <c r="A108" s="232">
        <v>31</v>
      </c>
      <c r="B108" s="233" t="s">
        <v>760</v>
      </c>
      <c r="C108" s="243" t="s">
        <v>761</v>
      </c>
      <c r="D108" s="234" t="s">
        <v>435</v>
      </c>
      <c r="E108" s="235">
        <v>3</v>
      </c>
      <c r="F108" s="236"/>
      <c r="G108" s="237">
        <f>ROUND(E108*F108,2)</f>
        <v>0</v>
      </c>
      <c r="H108" s="236"/>
      <c r="I108" s="237">
        <f>ROUND(E108*H108,2)</f>
        <v>0</v>
      </c>
      <c r="J108" s="236"/>
      <c r="K108" s="237">
        <f>ROUND(E108*J108,2)</f>
        <v>0</v>
      </c>
      <c r="L108" s="237">
        <v>21</v>
      </c>
      <c r="M108" s="237">
        <f>G108*(1+L108/100)</f>
        <v>0</v>
      </c>
      <c r="N108" s="235">
        <v>2.58E-2</v>
      </c>
      <c r="O108" s="235">
        <f>ROUND(E108*N108,2)</f>
        <v>0.08</v>
      </c>
      <c r="P108" s="235">
        <v>0</v>
      </c>
      <c r="Q108" s="235">
        <f>ROUND(E108*P108,2)</f>
        <v>0</v>
      </c>
      <c r="R108" s="237" t="s">
        <v>321</v>
      </c>
      <c r="S108" s="237" t="s">
        <v>156</v>
      </c>
      <c r="T108" s="238" t="s">
        <v>223</v>
      </c>
      <c r="U108" s="221">
        <v>0</v>
      </c>
      <c r="V108" s="221">
        <f>ROUND(E108*U108,2)</f>
        <v>0</v>
      </c>
      <c r="W108" s="221"/>
      <c r="X108" s="221" t="s">
        <v>323</v>
      </c>
      <c r="Y108" s="221" t="s">
        <v>159</v>
      </c>
      <c r="Z108" s="211"/>
      <c r="AA108" s="211"/>
      <c r="AB108" s="211"/>
      <c r="AC108" s="211"/>
      <c r="AD108" s="211"/>
      <c r="AE108" s="211"/>
      <c r="AF108" s="211"/>
      <c r="AG108" s="211" t="s">
        <v>762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2" x14ac:dyDescent="0.25">
      <c r="A109" s="218"/>
      <c r="B109" s="219"/>
      <c r="C109" s="245" t="s">
        <v>763</v>
      </c>
      <c r="D109" s="222"/>
      <c r="E109" s="223">
        <v>3</v>
      </c>
      <c r="F109" s="221"/>
      <c r="G109" s="221"/>
      <c r="H109" s="221"/>
      <c r="I109" s="221"/>
      <c r="J109" s="221"/>
      <c r="K109" s="221"/>
      <c r="L109" s="221"/>
      <c r="M109" s="221"/>
      <c r="N109" s="220"/>
      <c r="O109" s="220"/>
      <c r="P109" s="220"/>
      <c r="Q109" s="220"/>
      <c r="R109" s="221"/>
      <c r="S109" s="221"/>
      <c r="T109" s="221"/>
      <c r="U109" s="221"/>
      <c r="V109" s="221"/>
      <c r="W109" s="221"/>
      <c r="X109" s="221"/>
      <c r="Y109" s="221"/>
      <c r="Z109" s="211"/>
      <c r="AA109" s="211"/>
      <c r="AB109" s="211"/>
      <c r="AC109" s="211"/>
      <c r="AD109" s="211"/>
      <c r="AE109" s="211"/>
      <c r="AF109" s="211"/>
      <c r="AG109" s="211" t="s">
        <v>164</v>
      </c>
      <c r="AH109" s="211">
        <v>0</v>
      </c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ht="20" outlineLevel="1" x14ac:dyDescent="0.25">
      <c r="A110" s="232">
        <v>32</v>
      </c>
      <c r="B110" s="233" t="s">
        <v>764</v>
      </c>
      <c r="C110" s="243" t="s">
        <v>765</v>
      </c>
      <c r="D110" s="234" t="s">
        <v>435</v>
      </c>
      <c r="E110" s="235">
        <v>2</v>
      </c>
      <c r="F110" s="236"/>
      <c r="G110" s="237">
        <f>ROUND(E110*F110,2)</f>
        <v>0</v>
      </c>
      <c r="H110" s="236"/>
      <c r="I110" s="237">
        <f>ROUND(E110*H110,2)</f>
        <v>0</v>
      </c>
      <c r="J110" s="236"/>
      <c r="K110" s="237">
        <f>ROUND(E110*J110,2)</f>
        <v>0</v>
      </c>
      <c r="L110" s="237">
        <v>21</v>
      </c>
      <c r="M110" s="237">
        <f>G110*(1+L110/100)</f>
        <v>0</v>
      </c>
      <c r="N110" s="235">
        <v>2.58E-2</v>
      </c>
      <c r="O110" s="235">
        <f>ROUND(E110*N110,2)</f>
        <v>0.05</v>
      </c>
      <c r="P110" s="235">
        <v>0</v>
      </c>
      <c r="Q110" s="235">
        <f>ROUND(E110*P110,2)</f>
        <v>0</v>
      </c>
      <c r="R110" s="237" t="s">
        <v>321</v>
      </c>
      <c r="S110" s="237" t="s">
        <v>156</v>
      </c>
      <c r="T110" s="238" t="s">
        <v>223</v>
      </c>
      <c r="U110" s="221">
        <v>0</v>
      </c>
      <c r="V110" s="221">
        <f>ROUND(E110*U110,2)</f>
        <v>0</v>
      </c>
      <c r="W110" s="221"/>
      <c r="X110" s="221" t="s">
        <v>323</v>
      </c>
      <c r="Y110" s="221" t="s">
        <v>159</v>
      </c>
      <c r="Z110" s="211"/>
      <c r="AA110" s="211"/>
      <c r="AB110" s="211"/>
      <c r="AC110" s="211"/>
      <c r="AD110" s="211"/>
      <c r="AE110" s="211"/>
      <c r="AF110" s="211"/>
      <c r="AG110" s="211" t="s">
        <v>324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2" x14ac:dyDescent="0.25">
      <c r="A111" s="218"/>
      <c r="B111" s="219"/>
      <c r="C111" s="245" t="s">
        <v>766</v>
      </c>
      <c r="D111" s="222"/>
      <c r="E111" s="223">
        <v>2</v>
      </c>
      <c r="F111" s="221"/>
      <c r="G111" s="221"/>
      <c r="H111" s="221"/>
      <c r="I111" s="221"/>
      <c r="J111" s="221"/>
      <c r="K111" s="221"/>
      <c r="L111" s="221"/>
      <c r="M111" s="221"/>
      <c r="N111" s="220"/>
      <c r="O111" s="220"/>
      <c r="P111" s="220"/>
      <c r="Q111" s="220"/>
      <c r="R111" s="221"/>
      <c r="S111" s="221"/>
      <c r="T111" s="221"/>
      <c r="U111" s="221"/>
      <c r="V111" s="221"/>
      <c r="W111" s="221"/>
      <c r="X111" s="221"/>
      <c r="Y111" s="221"/>
      <c r="Z111" s="211"/>
      <c r="AA111" s="211"/>
      <c r="AB111" s="211"/>
      <c r="AC111" s="211"/>
      <c r="AD111" s="211"/>
      <c r="AE111" s="211"/>
      <c r="AF111" s="211"/>
      <c r="AG111" s="211" t="s">
        <v>164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5">
      <c r="A112" s="232">
        <v>33</v>
      </c>
      <c r="B112" s="233" t="s">
        <v>767</v>
      </c>
      <c r="C112" s="243" t="s">
        <v>768</v>
      </c>
      <c r="D112" s="234" t="s">
        <v>435</v>
      </c>
      <c r="E112" s="235">
        <v>5</v>
      </c>
      <c r="F112" s="236"/>
      <c r="G112" s="237">
        <f>ROUND(E112*F112,2)</f>
        <v>0</v>
      </c>
      <c r="H112" s="236"/>
      <c r="I112" s="237">
        <f>ROUND(E112*H112,2)</f>
        <v>0</v>
      </c>
      <c r="J112" s="236"/>
      <c r="K112" s="237">
        <f>ROUND(E112*J112,2)</f>
        <v>0</v>
      </c>
      <c r="L112" s="237">
        <v>21</v>
      </c>
      <c r="M112" s="237">
        <f>G112*(1+L112/100)</f>
        <v>0</v>
      </c>
      <c r="N112" s="235">
        <v>2.6200000000000001E-2</v>
      </c>
      <c r="O112" s="235">
        <f>ROUND(E112*N112,2)</f>
        <v>0.13</v>
      </c>
      <c r="P112" s="235">
        <v>0</v>
      </c>
      <c r="Q112" s="235">
        <f>ROUND(E112*P112,2)</f>
        <v>0</v>
      </c>
      <c r="R112" s="237" t="s">
        <v>321</v>
      </c>
      <c r="S112" s="237" t="s">
        <v>156</v>
      </c>
      <c r="T112" s="238" t="s">
        <v>223</v>
      </c>
      <c r="U112" s="221">
        <v>0</v>
      </c>
      <c r="V112" s="221">
        <f>ROUND(E112*U112,2)</f>
        <v>0</v>
      </c>
      <c r="W112" s="221"/>
      <c r="X112" s="221" t="s">
        <v>323</v>
      </c>
      <c r="Y112" s="221" t="s">
        <v>159</v>
      </c>
      <c r="Z112" s="211"/>
      <c r="AA112" s="211"/>
      <c r="AB112" s="211"/>
      <c r="AC112" s="211"/>
      <c r="AD112" s="211"/>
      <c r="AE112" s="211"/>
      <c r="AF112" s="211"/>
      <c r="AG112" s="211" t="s">
        <v>762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2" x14ac:dyDescent="0.25">
      <c r="A113" s="218"/>
      <c r="B113" s="219"/>
      <c r="C113" s="245" t="s">
        <v>103</v>
      </c>
      <c r="D113" s="222"/>
      <c r="E113" s="223">
        <v>5</v>
      </c>
      <c r="F113" s="221"/>
      <c r="G113" s="221"/>
      <c r="H113" s="221"/>
      <c r="I113" s="221"/>
      <c r="J113" s="221"/>
      <c r="K113" s="221"/>
      <c r="L113" s="221"/>
      <c r="M113" s="221"/>
      <c r="N113" s="220"/>
      <c r="O113" s="220"/>
      <c r="P113" s="220"/>
      <c r="Q113" s="220"/>
      <c r="R113" s="221"/>
      <c r="S113" s="221"/>
      <c r="T113" s="221"/>
      <c r="U113" s="221"/>
      <c r="V113" s="221"/>
      <c r="W113" s="221"/>
      <c r="X113" s="221"/>
      <c r="Y113" s="221"/>
      <c r="Z113" s="211"/>
      <c r="AA113" s="211"/>
      <c r="AB113" s="211"/>
      <c r="AC113" s="211"/>
      <c r="AD113" s="211"/>
      <c r="AE113" s="211"/>
      <c r="AF113" s="211"/>
      <c r="AG113" s="211" t="s">
        <v>164</v>
      </c>
      <c r="AH113" s="211">
        <v>0</v>
      </c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5">
      <c r="A114" s="232">
        <v>34</v>
      </c>
      <c r="B114" s="233" t="s">
        <v>769</v>
      </c>
      <c r="C114" s="243" t="s">
        <v>770</v>
      </c>
      <c r="D114" s="234" t="s">
        <v>435</v>
      </c>
      <c r="E114" s="235">
        <v>5</v>
      </c>
      <c r="F114" s="236"/>
      <c r="G114" s="237">
        <f>ROUND(E114*F114,2)</f>
        <v>0</v>
      </c>
      <c r="H114" s="236"/>
      <c r="I114" s="237">
        <f>ROUND(E114*H114,2)</f>
        <v>0</v>
      </c>
      <c r="J114" s="236"/>
      <c r="K114" s="237">
        <f>ROUND(E114*J114,2)</f>
        <v>0</v>
      </c>
      <c r="L114" s="237">
        <v>21</v>
      </c>
      <c r="M114" s="237">
        <f>G114*(1+L114/100)</f>
        <v>0</v>
      </c>
      <c r="N114" s="235">
        <v>1.5E-3</v>
      </c>
      <c r="O114" s="235">
        <f>ROUND(E114*N114,2)</f>
        <v>0.01</v>
      </c>
      <c r="P114" s="235">
        <v>0</v>
      </c>
      <c r="Q114" s="235">
        <f>ROUND(E114*P114,2)</f>
        <v>0</v>
      </c>
      <c r="R114" s="237" t="s">
        <v>321</v>
      </c>
      <c r="S114" s="237" t="s">
        <v>156</v>
      </c>
      <c r="T114" s="238" t="s">
        <v>223</v>
      </c>
      <c r="U114" s="221">
        <v>0</v>
      </c>
      <c r="V114" s="221">
        <f>ROUND(E114*U114,2)</f>
        <v>0</v>
      </c>
      <c r="W114" s="221"/>
      <c r="X114" s="221" t="s">
        <v>323</v>
      </c>
      <c r="Y114" s="221" t="s">
        <v>159</v>
      </c>
      <c r="Z114" s="211"/>
      <c r="AA114" s="211"/>
      <c r="AB114" s="211"/>
      <c r="AC114" s="211"/>
      <c r="AD114" s="211"/>
      <c r="AE114" s="211"/>
      <c r="AF114" s="211"/>
      <c r="AG114" s="211" t="s">
        <v>762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2" x14ac:dyDescent="0.25">
      <c r="A115" s="218"/>
      <c r="B115" s="219"/>
      <c r="C115" s="245" t="s">
        <v>103</v>
      </c>
      <c r="D115" s="222"/>
      <c r="E115" s="223">
        <v>5</v>
      </c>
      <c r="F115" s="221"/>
      <c r="G115" s="221"/>
      <c r="H115" s="221"/>
      <c r="I115" s="221"/>
      <c r="J115" s="221"/>
      <c r="K115" s="221"/>
      <c r="L115" s="221"/>
      <c r="M115" s="221"/>
      <c r="N115" s="220"/>
      <c r="O115" s="220"/>
      <c r="P115" s="220"/>
      <c r="Q115" s="220"/>
      <c r="R115" s="221"/>
      <c r="S115" s="221"/>
      <c r="T115" s="221"/>
      <c r="U115" s="221"/>
      <c r="V115" s="221"/>
      <c r="W115" s="221"/>
      <c r="X115" s="221"/>
      <c r="Y115" s="221"/>
      <c r="Z115" s="211"/>
      <c r="AA115" s="211"/>
      <c r="AB115" s="211"/>
      <c r="AC115" s="211"/>
      <c r="AD115" s="211"/>
      <c r="AE115" s="211"/>
      <c r="AF115" s="211"/>
      <c r="AG115" s="211" t="s">
        <v>164</v>
      </c>
      <c r="AH115" s="211">
        <v>0</v>
      </c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ht="20" outlineLevel="1" x14ac:dyDescent="0.25">
      <c r="A116" s="232">
        <v>35</v>
      </c>
      <c r="B116" s="233" t="s">
        <v>771</v>
      </c>
      <c r="C116" s="243" t="s">
        <v>772</v>
      </c>
      <c r="D116" s="234" t="s">
        <v>435</v>
      </c>
      <c r="E116" s="235">
        <v>5</v>
      </c>
      <c r="F116" s="236"/>
      <c r="G116" s="237">
        <f>ROUND(E116*F116,2)</f>
        <v>0</v>
      </c>
      <c r="H116" s="236"/>
      <c r="I116" s="237">
        <f>ROUND(E116*H116,2)</f>
        <v>0</v>
      </c>
      <c r="J116" s="236"/>
      <c r="K116" s="237">
        <f>ROUND(E116*J116,2)</f>
        <v>0</v>
      </c>
      <c r="L116" s="237">
        <v>21</v>
      </c>
      <c r="M116" s="237">
        <f>G116*(1+L116/100)</f>
        <v>0</v>
      </c>
      <c r="N116" s="235">
        <v>5.1999999999999998E-2</v>
      </c>
      <c r="O116" s="235">
        <f>ROUND(E116*N116,2)</f>
        <v>0.26</v>
      </c>
      <c r="P116" s="235">
        <v>0</v>
      </c>
      <c r="Q116" s="235">
        <f>ROUND(E116*P116,2)</f>
        <v>0</v>
      </c>
      <c r="R116" s="237" t="s">
        <v>321</v>
      </c>
      <c r="S116" s="237" t="s">
        <v>156</v>
      </c>
      <c r="T116" s="238" t="s">
        <v>223</v>
      </c>
      <c r="U116" s="221">
        <v>0</v>
      </c>
      <c r="V116" s="221">
        <f>ROUND(E116*U116,2)</f>
        <v>0</v>
      </c>
      <c r="W116" s="221"/>
      <c r="X116" s="221" t="s">
        <v>323</v>
      </c>
      <c r="Y116" s="221" t="s">
        <v>159</v>
      </c>
      <c r="Z116" s="211"/>
      <c r="AA116" s="211"/>
      <c r="AB116" s="211"/>
      <c r="AC116" s="211"/>
      <c r="AD116" s="211"/>
      <c r="AE116" s="211"/>
      <c r="AF116" s="211"/>
      <c r="AG116" s="211" t="s">
        <v>762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2" x14ac:dyDescent="0.25">
      <c r="A117" s="218"/>
      <c r="B117" s="219"/>
      <c r="C117" s="245" t="s">
        <v>773</v>
      </c>
      <c r="D117" s="222"/>
      <c r="E117" s="223">
        <v>5</v>
      </c>
      <c r="F117" s="221"/>
      <c r="G117" s="221"/>
      <c r="H117" s="221"/>
      <c r="I117" s="221"/>
      <c r="J117" s="221"/>
      <c r="K117" s="221"/>
      <c r="L117" s="221"/>
      <c r="M117" s="221"/>
      <c r="N117" s="220"/>
      <c r="O117" s="220"/>
      <c r="P117" s="220"/>
      <c r="Q117" s="220"/>
      <c r="R117" s="221"/>
      <c r="S117" s="221"/>
      <c r="T117" s="221"/>
      <c r="U117" s="221"/>
      <c r="V117" s="221"/>
      <c r="W117" s="221"/>
      <c r="X117" s="221"/>
      <c r="Y117" s="221"/>
      <c r="Z117" s="211"/>
      <c r="AA117" s="211"/>
      <c r="AB117" s="211"/>
      <c r="AC117" s="211"/>
      <c r="AD117" s="211"/>
      <c r="AE117" s="211"/>
      <c r="AF117" s="211"/>
      <c r="AG117" s="211" t="s">
        <v>164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1" x14ac:dyDescent="0.25">
      <c r="A118" s="232">
        <v>36</v>
      </c>
      <c r="B118" s="233" t="s">
        <v>774</v>
      </c>
      <c r="C118" s="243" t="s">
        <v>775</v>
      </c>
      <c r="D118" s="234" t="s">
        <v>435</v>
      </c>
      <c r="E118" s="235">
        <v>3</v>
      </c>
      <c r="F118" s="236"/>
      <c r="G118" s="237">
        <f>ROUND(E118*F118,2)</f>
        <v>0</v>
      </c>
      <c r="H118" s="236"/>
      <c r="I118" s="237">
        <f>ROUND(E118*H118,2)</f>
        <v>0</v>
      </c>
      <c r="J118" s="236"/>
      <c r="K118" s="237">
        <f>ROUND(E118*J118,2)</f>
        <v>0</v>
      </c>
      <c r="L118" s="237">
        <v>21</v>
      </c>
      <c r="M118" s="237">
        <f>G118*(1+L118/100)</f>
        <v>0</v>
      </c>
      <c r="N118" s="235">
        <v>8.7999999999999995E-2</v>
      </c>
      <c r="O118" s="235">
        <f>ROUND(E118*N118,2)</f>
        <v>0.26</v>
      </c>
      <c r="P118" s="235">
        <v>0</v>
      </c>
      <c r="Q118" s="235">
        <f>ROUND(E118*P118,2)</f>
        <v>0</v>
      </c>
      <c r="R118" s="237" t="s">
        <v>321</v>
      </c>
      <c r="S118" s="237" t="s">
        <v>156</v>
      </c>
      <c r="T118" s="238" t="s">
        <v>223</v>
      </c>
      <c r="U118" s="221">
        <v>0</v>
      </c>
      <c r="V118" s="221">
        <f>ROUND(E118*U118,2)</f>
        <v>0</v>
      </c>
      <c r="W118" s="221"/>
      <c r="X118" s="221" t="s">
        <v>323</v>
      </c>
      <c r="Y118" s="221" t="s">
        <v>159</v>
      </c>
      <c r="Z118" s="211"/>
      <c r="AA118" s="211"/>
      <c r="AB118" s="211"/>
      <c r="AC118" s="211"/>
      <c r="AD118" s="211"/>
      <c r="AE118" s="211"/>
      <c r="AF118" s="211"/>
      <c r="AG118" s="211" t="s">
        <v>324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2" x14ac:dyDescent="0.25">
      <c r="A119" s="218"/>
      <c r="B119" s="219"/>
      <c r="C119" s="245" t="s">
        <v>776</v>
      </c>
      <c r="D119" s="222"/>
      <c r="E119" s="223">
        <v>3</v>
      </c>
      <c r="F119" s="221"/>
      <c r="G119" s="221"/>
      <c r="H119" s="221"/>
      <c r="I119" s="221"/>
      <c r="J119" s="221"/>
      <c r="K119" s="221"/>
      <c r="L119" s="221"/>
      <c r="M119" s="221"/>
      <c r="N119" s="220"/>
      <c r="O119" s="220"/>
      <c r="P119" s="220"/>
      <c r="Q119" s="220"/>
      <c r="R119" s="221"/>
      <c r="S119" s="221"/>
      <c r="T119" s="221"/>
      <c r="U119" s="221"/>
      <c r="V119" s="221"/>
      <c r="W119" s="221"/>
      <c r="X119" s="221"/>
      <c r="Y119" s="221"/>
      <c r="Z119" s="211"/>
      <c r="AA119" s="211"/>
      <c r="AB119" s="211"/>
      <c r="AC119" s="211"/>
      <c r="AD119" s="211"/>
      <c r="AE119" s="211"/>
      <c r="AF119" s="211"/>
      <c r="AG119" s="211" t="s">
        <v>164</v>
      </c>
      <c r="AH119" s="211">
        <v>0</v>
      </c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5">
      <c r="A120" s="232">
        <v>37</v>
      </c>
      <c r="B120" s="233" t="s">
        <v>777</v>
      </c>
      <c r="C120" s="243" t="s">
        <v>778</v>
      </c>
      <c r="D120" s="234" t="s">
        <v>435</v>
      </c>
      <c r="E120" s="235">
        <v>2</v>
      </c>
      <c r="F120" s="236"/>
      <c r="G120" s="237">
        <f>ROUND(E120*F120,2)</f>
        <v>0</v>
      </c>
      <c r="H120" s="236"/>
      <c r="I120" s="237">
        <f>ROUND(E120*H120,2)</f>
        <v>0</v>
      </c>
      <c r="J120" s="236"/>
      <c r="K120" s="237">
        <f>ROUND(E120*J120,2)</f>
        <v>0</v>
      </c>
      <c r="L120" s="237">
        <v>21</v>
      </c>
      <c r="M120" s="237">
        <f>G120*(1+L120/100)</f>
        <v>0</v>
      </c>
      <c r="N120" s="235">
        <v>0.16900000000000001</v>
      </c>
      <c r="O120" s="235">
        <f>ROUND(E120*N120,2)</f>
        <v>0.34</v>
      </c>
      <c r="P120" s="235">
        <v>0</v>
      </c>
      <c r="Q120" s="235">
        <f>ROUND(E120*P120,2)</f>
        <v>0</v>
      </c>
      <c r="R120" s="237" t="s">
        <v>321</v>
      </c>
      <c r="S120" s="237" t="s">
        <v>156</v>
      </c>
      <c r="T120" s="238" t="s">
        <v>223</v>
      </c>
      <c r="U120" s="221">
        <v>0</v>
      </c>
      <c r="V120" s="221">
        <f>ROUND(E120*U120,2)</f>
        <v>0</v>
      </c>
      <c r="W120" s="221"/>
      <c r="X120" s="221" t="s">
        <v>323</v>
      </c>
      <c r="Y120" s="221" t="s">
        <v>159</v>
      </c>
      <c r="Z120" s="211"/>
      <c r="AA120" s="211"/>
      <c r="AB120" s="211"/>
      <c r="AC120" s="211"/>
      <c r="AD120" s="211"/>
      <c r="AE120" s="211"/>
      <c r="AF120" s="211"/>
      <c r="AG120" s="211" t="s">
        <v>324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2" x14ac:dyDescent="0.25">
      <c r="A121" s="218"/>
      <c r="B121" s="219"/>
      <c r="C121" s="245" t="s">
        <v>779</v>
      </c>
      <c r="D121" s="222"/>
      <c r="E121" s="223">
        <v>2</v>
      </c>
      <c r="F121" s="221"/>
      <c r="G121" s="221"/>
      <c r="H121" s="221"/>
      <c r="I121" s="221"/>
      <c r="J121" s="221"/>
      <c r="K121" s="221"/>
      <c r="L121" s="221"/>
      <c r="M121" s="221"/>
      <c r="N121" s="220"/>
      <c r="O121" s="220"/>
      <c r="P121" s="220"/>
      <c r="Q121" s="220"/>
      <c r="R121" s="221"/>
      <c r="S121" s="221"/>
      <c r="T121" s="221"/>
      <c r="U121" s="221"/>
      <c r="V121" s="221"/>
      <c r="W121" s="221"/>
      <c r="X121" s="221"/>
      <c r="Y121" s="221"/>
      <c r="Z121" s="211"/>
      <c r="AA121" s="211"/>
      <c r="AB121" s="211"/>
      <c r="AC121" s="211"/>
      <c r="AD121" s="211"/>
      <c r="AE121" s="211"/>
      <c r="AF121" s="211"/>
      <c r="AG121" s="211" t="s">
        <v>164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ht="13" x14ac:dyDescent="0.25">
      <c r="A122" s="225" t="s">
        <v>151</v>
      </c>
      <c r="B122" s="226" t="s">
        <v>107</v>
      </c>
      <c r="C122" s="242" t="s">
        <v>108</v>
      </c>
      <c r="D122" s="227"/>
      <c r="E122" s="228"/>
      <c r="F122" s="229"/>
      <c r="G122" s="229">
        <f>SUMIF(AG123:AG125,"&lt;&gt;NOR",G123:G125)</f>
        <v>0</v>
      </c>
      <c r="H122" s="229"/>
      <c r="I122" s="229">
        <f>SUM(I123:I125)</f>
        <v>0</v>
      </c>
      <c r="J122" s="229"/>
      <c r="K122" s="229">
        <f>SUM(K123:K125)</f>
        <v>0</v>
      </c>
      <c r="L122" s="229"/>
      <c r="M122" s="229">
        <f>SUM(M123:M125)</f>
        <v>0</v>
      </c>
      <c r="N122" s="228"/>
      <c r="O122" s="228">
        <f>SUM(O123:O125)</f>
        <v>0</v>
      </c>
      <c r="P122" s="228"/>
      <c r="Q122" s="228">
        <f>SUM(Q123:Q125)</f>
        <v>0</v>
      </c>
      <c r="R122" s="229"/>
      <c r="S122" s="229"/>
      <c r="T122" s="230"/>
      <c r="U122" s="224"/>
      <c r="V122" s="224">
        <f>SUM(V123:V125)</f>
        <v>1.65</v>
      </c>
      <c r="W122" s="224"/>
      <c r="X122" s="224"/>
      <c r="Y122" s="224"/>
      <c r="AG122" t="s">
        <v>152</v>
      </c>
    </row>
    <row r="123" spans="1:60" outlineLevel="1" x14ac:dyDescent="0.25">
      <c r="A123" s="232">
        <v>38</v>
      </c>
      <c r="B123" s="233" t="s">
        <v>780</v>
      </c>
      <c r="C123" s="243" t="s">
        <v>781</v>
      </c>
      <c r="D123" s="234" t="s">
        <v>239</v>
      </c>
      <c r="E123" s="235">
        <v>30</v>
      </c>
      <c r="F123" s="236"/>
      <c r="G123" s="237">
        <f>ROUND(E123*F123,2)</f>
        <v>0</v>
      </c>
      <c r="H123" s="236"/>
      <c r="I123" s="237">
        <f>ROUND(E123*H123,2)</f>
        <v>0</v>
      </c>
      <c r="J123" s="236"/>
      <c r="K123" s="237">
        <f>ROUND(E123*J123,2)</f>
        <v>0</v>
      </c>
      <c r="L123" s="237">
        <v>21</v>
      </c>
      <c r="M123" s="237">
        <f>G123*(1+L123/100)</f>
        <v>0</v>
      </c>
      <c r="N123" s="235">
        <v>0</v>
      </c>
      <c r="O123" s="235">
        <f>ROUND(E123*N123,2)</f>
        <v>0</v>
      </c>
      <c r="P123" s="235">
        <v>0</v>
      </c>
      <c r="Q123" s="235">
        <f>ROUND(E123*P123,2)</f>
        <v>0</v>
      </c>
      <c r="R123" s="237" t="s">
        <v>222</v>
      </c>
      <c r="S123" s="237" t="s">
        <v>156</v>
      </c>
      <c r="T123" s="238" t="s">
        <v>223</v>
      </c>
      <c r="U123" s="221">
        <v>5.5E-2</v>
      </c>
      <c r="V123" s="221">
        <f>ROUND(E123*U123,2)</f>
        <v>1.65</v>
      </c>
      <c r="W123" s="221"/>
      <c r="X123" s="221" t="s">
        <v>198</v>
      </c>
      <c r="Y123" s="221" t="s">
        <v>159</v>
      </c>
      <c r="Z123" s="211"/>
      <c r="AA123" s="211"/>
      <c r="AB123" s="211"/>
      <c r="AC123" s="211"/>
      <c r="AD123" s="211"/>
      <c r="AE123" s="211"/>
      <c r="AF123" s="211"/>
      <c r="AG123" s="211" t="s">
        <v>224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2" x14ac:dyDescent="0.25">
      <c r="A124" s="218"/>
      <c r="B124" s="219"/>
      <c r="C124" s="261" t="s">
        <v>490</v>
      </c>
      <c r="D124" s="260"/>
      <c r="E124" s="260"/>
      <c r="F124" s="260"/>
      <c r="G124" s="260"/>
      <c r="H124" s="221"/>
      <c r="I124" s="221"/>
      <c r="J124" s="221"/>
      <c r="K124" s="221"/>
      <c r="L124" s="221"/>
      <c r="M124" s="221"/>
      <c r="N124" s="220"/>
      <c r="O124" s="220"/>
      <c r="P124" s="220"/>
      <c r="Q124" s="220"/>
      <c r="R124" s="221"/>
      <c r="S124" s="221"/>
      <c r="T124" s="221"/>
      <c r="U124" s="221"/>
      <c r="V124" s="221"/>
      <c r="W124" s="221"/>
      <c r="X124" s="221"/>
      <c r="Y124" s="221"/>
      <c r="Z124" s="211"/>
      <c r="AA124" s="211"/>
      <c r="AB124" s="211"/>
      <c r="AC124" s="211"/>
      <c r="AD124" s="211"/>
      <c r="AE124" s="211"/>
      <c r="AF124" s="211"/>
      <c r="AG124" s="211" t="s">
        <v>226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2" x14ac:dyDescent="0.25">
      <c r="A125" s="218"/>
      <c r="B125" s="219"/>
      <c r="C125" s="245" t="s">
        <v>782</v>
      </c>
      <c r="D125" s="222"/>
      <c r="E125" s="223">
        <v>30</v>
      </c>
      <c r="F125" s="221"/>
      <c r="G125" s="221"/>
      <c r="H125" s="221"/>
      <c r="I125" s="221"/>
      <c r="J125" s="221"/>
      <c r="K125" s="221"/>
      <c r="L125" s="221"/>
      <c r="M125" s="221"/>
      <c r="N125" s="220"/>
      <c r="O125" s="220"/>
      <c r="P125" s="220"/>
      <c r="Q125" s="220"/>
      <c r="R125" s="221"/>
      <c r="S125" s="221"/>
      <c r="T125" s="221"/>
      <c r="U125" s="221"/>
      <c r="V125" s="221"/>
      <c r="W125" s="221"/>
      <c r="X125" s="221"/>
      <c r="Y125" s="221"/>
      <c r="Z125" s="211"/>
      <c r="AA125" s="211"/>
      <c r="AB125" s="211"/>
      <c r="AC125" s="211"/>
      <c r="AD125" s="211"/>
      <c r="AE125" s="211"/>
      <c r="AF125" s="211"/>
      <c r="AG125" s="211" t="s">
        <v>164</v>
      </c>
      <c r="AH125" s="211">
        <v>0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ht="13" x14ac:dyDescent="0.25">
      <c r="A126" s="225" t="s">
        <v>151</v>
      </c>
      <c r="B126" s="226" t="s">
        <v>109</v>
      </c>
      <c r="C126" s="242" t="s">
        <v>110</v>
      </c>
      <c r="D126" s="227"/>
      <c r="E126" s="228"/>
      <c r="F126" s="229"/>
      <c r="G126" s="229">
        <f>SUMIF(AG127:AG132,"&lt;&gt;NOR",G127:G132)</f>
        <v>0</v>
      </c>
      <c r="H126" s="229"/>
      <c r="I126" s="229">
        <f>SUM(I127:I132)</f>
        <v>0</v>
      </c>
      <c r="J126" s="229"/>
      <c r="K126" s="229">
        <f>SUM(K127:K132)</f>
        <v>0</v>
      </c>
      <c r="L126" s="229"/>
      <c r="M126" s="229">
        <f>SUM(M127:M132)</f>
        <v>0</v>
      </c>
      <c r="N126" s="228"/>
      <c r="O126" s="228">
        <f>SUM(O127:O132)</f>
        <v>0</v>
      </c>
      <c r="P126" s="228"/>
      <c r="Q126" s="228">
        <f>SUM(Q127:Q132)</f>
        <v>14.709999999999999</v>
      </c>
      <c r="R126" s="229"/>
      <c r="S126" s="229"/>
      <c r="T126" s="230"/>
      <c r="U126" s="224"/>
      <c r="V126" s="224">
        <f>SUM(V127:V132)</f>
        <v>89.49</v>
      </c>
      <c r="W126" s="224"/>
      <c r="X126" s="224"/>
      <c r="Y126" s="224"/>
      <c r="AG126" t="s">
        <v>152</v>
      </c>
    </row>
    <row r="127" spans="1:60" outlineLevel="1" x14ac:dyDescent="0.25">
      <c r="A127" s="232">
        <v>39</v>
      </c>
      <c r="B127" s="233" t="s">
        <v>783</v>
      </c>
      <c r="C127" s="243" t="s">
        <v>784</v>
      </c>
      <c r="D127" s="234" t="s">
        <v>239</v>
      </c>
      <c r="E127" s="235">
        <v>15</v>
      </c>
      <c r="F127" s="236"/>
      <c r="G127" s="237">
        <f>ROUND(E127*F127,2)</f>
        <v>0</v>
      </c>
      <c r="H127" s="236"/>
      <c r="I127" s="237">
        <f>ROUND(E127*H127,2)</f>
        <v>0</v>
      </c>
      <c r="J127" s="236"/>
      <c r="K127" s="237">
        <f>ROUND(E127*J127,2)</f>
        <v>0</v>
      </c>
      <c r="L127" s="237">
        <v>21</v>
      </c>
      <c r="M127" s="237">
        <f>G127*(1+L127/100)</f>
        <v>0</v>
      </c>
      <c r="N127" s="235">
        <v>0</v>
      </c>
      <c r="O127" s="235">
        <f>ROUND(E127*N127,2)</f>
        <v>0</v>
      </c>
      <c r="P127" s="235">
        <v>0.98</v>
      </c>
      <c r="Q127" s="235">
        <f>ROUND(E127*P127,2)</f>
        <v>14.7</v>
      </c>
      <c r="R127" s="237" t="s">
        <v>222</v>
      </c>
      <c r="S127" s="237" t="s">
        <v>156</v>
      </c>
      <c r="T127" s="238" t="s">
        <v>223</v>
      </c>
      <c r="U127" s="221">
        <v>3.4460000000000002</v>
      </c>
      <c r="V127" s="221">
        <f>ROUND(E127*U127,2)</f>
        <v>51.69</v>
      </c>
      <c r="W127" s="221"/>
      <c r="X127" s="221" t="s">
        <v>198</v>
      </c>
      <c r="Y127" s="221" t="s">
        <v>159</v>
      </c>
      <c r="Z127" s="211"/>
      <c r="AA127" s="211"/>
      <c r="AB127" s="211"/>
      <c r="AC127" s="211"/>
      <c r="AD127" s="211"/>
      <c r="AE127" s="211"/>
      <c r="AF127" s="211"/>
      <c r="AG127" s="211" t="s">
        <v>224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2" x14ac:dyDescent="0.25">
      <c r="A128" s="218"/>
      <c r="B128" s="219"/>
      <c r="C128" s="261" t="s">
        <v>785</v>
      </c>
      <c r="D128" s="260"/>
      <c r="E128" s="260"/>
      <c r="F128" s="260"/>
      <c r="G128" s="260"/>
      <c r="H128" s="221"/>
      <c r="I128" s="221"/>
      <c r="J128" s="221"/>
      <c r="K128" s="221"/>
      <c r="L128" s="221"/>
      <c r="M128" s="221"/>
      <c r="N128" s="220"/>
      <c r="O128" s="220"/>
      <c r="P128" s="220"/>
      <c r="Q128" s="220"/>
      <c r="R128" s="221"/>
      <c r="S128" s="221"/>
      <c r="T128" s="221"/>
      <c r="U128" s="221"/>
      <c r="V128" s="221"/>
      <c r="W128" s="221"/>
      <c r="X128" s="221"/>
      <c r="Y128" s="221"/>
      <c r="Z128" s="211"/>
      <c r="AA128" s="211"/>
      <c r="AB128" s="211"/>
      <c r="AC128" s="211"/>
      <c r="AD128" s="211"/>
      <c r="AE128" s="211"/>
      <c r="AF128" s="211"/>
      <c r="AG128" s="211" t="s">
        <v>226</v>
      </c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41" t="str">
        <f>C128</f>
        <v>s odklizením a uložením vybouraného materiálu na skládku na vzdálenost do 3 m nebo s naložením na dopravní prostředek</v>
      </c>
      <c r="BB128" s="211"/>
      <c r="BC128" s="211"/>
      <c r="BD128" s="211"/>
      <c r="BE128" s="211"/>
      <c r="BF128" s="211"/>
      <c r="BG128" s="211"/>
      <c r="BH128" s="211"/>
    </row>
    <row r="129" spans="1:60" outlineLevel="2" x14ac:dyDescent="0.25">
      <c r="A129" s="218"/>
      <c r="B129" s="219"/>
      <c r="C129" s="245" t="s">
        <v>786</v>
      </c>
      <c r="D129" s="222"/>
      <c r="E129" s="223">
        <v>7</v>
      </c>
      <c r="F129" s="221"/>
      <c r="G129" s="221"/>
      <c r="H129" s="221"/>
      <c r="I129" s="221"/>
      <c r="J129" s="221"/>
      <c r="K129" s="221"/>
      <c r="L129" s="221"/>
      <c r="M129" s="221"/>
      <c r="N129" s="220"/>
      <c r="O129" s="220"/>
      <c r="P129" s="220"/>
      <c r="Q129" s="220"/>
      <c r="R129" s="221"/>
      <c r="S129" s="221"/>
      <c r="T129" s="221"/>
      <c r="U129" s="221"/>
      <c r="V129" s="221"/>
      <c r="W129" s="221"/>
      <c r="X129" s="221"/>
      <c r="Y129" s="221"/>
      <c r="Z129" s="211"/>
      <c r="AA129" s="211"/>
      <c r="AB129" s="211"/>
      <c r="AC129" s="211"/>
      <c r="AD129" s="211"/>
      <c r="AE129" s="211"/>
      <c r="AF129" s="211"/>
      <c r="AG129" s="211" t="s">
        <v>164</v>
      </c>
      <c r="AH129" s="211">
        <v>0</v>
      </c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3" x14ac:dyDescent="0.25">
      <c r="A130" s="218"/>
      <c r="B130" s="219"/>
      <c r="C130" s="245" t="s">
        <v>787</v>
      </c>
      <c r="D130" s="222"/>
      <c r="E130" s="223">
        <v>8</v>
      </c>
      <c r="F130" s="221"/>
      <c r="G130" s="221"/>
      <c r="H130" s="221"/>
      <c r="I130" s="221"/>
      <c r="J130" s="221"/>
      <c r="K130" s="221"/>
      <c r="L130" s="221"/>
      <c r="M130" s="221"/>
      <c r="N130" s="220"/>
      <c r="O130" s="220"/>
      <c r="P130" s="220"/>
      <c r="Q130" s="220"/>
      <c r="R130" s="221"/>
      <c r="S130" s="221"/>
      <c r="T130" s="221"/>
      <c r="U130" s="221"/>
      <c r="V130" s="221"/>
      <c r="W130" s="221"/>
      <c r="X130" s="221"/>
      <c r="Y130" s="221"/>
      <c r="Z130" s="211"/>
      <c r="AA130" s="211"/>
      <c r="AB130" s="211"/>
      <c r="AC130" s="211"/>
      <c r="AD130" s="211"/>
      <c r="AE130" s="211"/>
      <c r="AF130" s="211"/>
      <c r="AG130" s="211" t="s">
        <v>164</v>
      </c>
      <c r="AH130" s="211">
        <v>0</v>
      </c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5">
      <c r="A131" s="232">
        <v>40</v>
      </c>
      <c r="B131" s="233" t="s">
        <v>788</v>
      </c>
      <c r="C131" s="243" t="s">
        <v>789</v>
      </c>
      <c r="D131" s="234" t="s">
        <v>239</v>
      </c>
      <c r="E131" s="235">
        <v>28</v>
      </c>
      <c r="F131" s="236"/>
      <c r="G131" s="237">
        <f>ROUND(E131*F131,2)</f>
        <v>0</v>
      </c>
      <c r="H131" s="236"/>
      <c r="I131" s="237">
        <f>ROUND(E131*H131,2)</f>
        <v>0</v>
      </c>
      <c r="J131" s="236"/>
      <c r="K131" s="237">
        <f>ROUND(E131*J131,2)</f>
        <v>0</v>
      </c>
      <c r="L131" s="237">
        <v>21</v>
      </c>
      <c r="M131" s="237">
        <f>G131*(1+L131/100)</f>
        <v>0</v>
      </c>
      <c r="N131" s="235">
        <v>0</v>
      </c>
      <c r="O131" s="235">
        <f>ROUND(E131*N131,2)</f>
        <v>0</v>
      </c>
      <c r="P131" s="235">
        <v>4.6000000000000001E-4</v>
      </c>
      <c r="Q131" s="235">
        <f>ROUND(E131*P131,2)</f>
        <v>0.01</v>
      </c>
      <c r="R131" s="237" t="s">
        <v>530</v>
      </c>
      <c r="S131" s="237" t="s">
        <v>156</v>
      </c>
      <c r="T131" s="238" t="s">
        <v>223</v>
      </c>
      <c r="U131" s="221">
        <v>1.35</v>
      </c>
      <c r="V131" s="221">
        <f>ROUND(E131*U131,2)</f>
        <v>37.799999999999997</v>
      </c>
      <c r="W131" s="221"/>
      <c r="X131" s="221" t="s">
        <v>198</v>
      </c>
      <c r="Y131" s="221" t="s">
        <v>159</v>
      </c>
      <c r="Z131" s="211"/>
      <c r="AA131" s="211"/>
      <c r="AB131" s="211"/>
      <c r="AC131" s="211"/>
      <c r="AD131" s="211"/>
      <c r="AE131" s="211"/>
      <c r="AF131" s="211"/>
      <c r="AG131" s="211" t="s">
        <v>224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2" x14ac:dyDescent="0.25">
      <c r="A132" s="218"/>
      <c r="B132" s="219"/>
      <c r="C132" s="245" t="s">
        <v>790</v>
      </c>
      <c r="D132" s="222"/>
      <c r="E132" s="223">
        <v>28</v>
      </c>
      <c r="F132" s="221"/>
      <c r="G132" s="221"/>
      <c r="H132" s="221"/>
      <c r="I132" s="221"/>
      <c r="J132" s="221"/>
      <c r="K132" s="221"/>
      <c r="L132" s="221"/>
      <c r="M132" s="221"/>
      <c r="N132" s="220"/>
      <c r="O132" s="220"/>
      <c r="P132" s="220"/>
      <c r="Q132" s="220"/>
      <c r="R132" s="221"/>
      <c r="S132" s="221"/>
      <c r="T132" s="221"/>
      <c r="U132" s="221"/>
      <c r="V132" s="221"/>
      <c r="W132" s="221"/>
      <c r="X132" s="221"/>
      <c r="Y132" s="221"/>
      <c r="Z132" s="211"/>
      <c r="AA132" s="211"/>
      <c r="AB132" s="211"/>
      <c r="AC132" s="211"/>
      <c r="AD132" s="211"/>
      <c r="AE132" s="211"/>
      <c r="AF132" s="211"/>
      <c r="AG132" s="211" t="s">
        <v>164</v>
      </c>
      <c r="AH132" s="211">
        <v>0</v>
      </c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ht="13" x14ac:dyDescent="0.25">
      <c r="A133" s="225" t="s">
        <v>151</v>
      </c>
      <c r="B133" s="226" t="s">
        <v>113</v>
      </c>
      <c r="C133" s="242" t="s">
        <v>114</v>
      </c>
      <c r="D133" s="227"/>
      <c r="E133" s="228"/>
      <c r="F133" s="229"/>
      <c r="G133" s="229">
        <f>SUMIF(AG134:AG138,"&lt;&gt;NOR",G134:G138)</f>
        <v>0</v>
      </c>
      <c r="H133" s="229"/>
      <c r="I133" s="229">
        <f>SUM(I134:I138)</f>
        <v>0</v>
      </c>
      <c r="J133" s="229"/>
      <c r="K133" s="229">
        <f>SUM(K134:K138)</f>
        <v>0</v>
      </c>
      <c r="L133" s="229"/>
      <c r="M133" s="229">
        <f>SUM(M134:M138)</f>
        <v>0</v>
      </c>
      <c r="N133" s="228"/>
      <c r="O133" s="228">
        <f>SUM(O134:O138)</f>
        <v>0</v>
      </c>
      <c r="P133" s="228"/>
      <c r="Q133" s="228">
        <f>SUM(Q134:Q138)</f>
        <v>0</v>
      </c>
      <c r="R133" s="229"/>
      <c r="S133" s="229"/>
      <c r="T133" s="230"/>
      <c r="U133" s="224"/>
      <c r="V133" s="224">
        <f>SUM(V134:V138)</f>
        <v>107.16</v>
      </c>
      <c r="W133" s="224"/>
      <c r="X133" s="224"/>
      <c r="Y133" s="224"/>
      <c r="AG133" t="s">
        <v>152</v>
      </c>
    </row>
    <row r="134" spans="1:60" outlineLevel="1" x14ac:dyDescent="0.25">
      <c r="A134" s="232">
        <v>41</v>
      </c>
      <c r="B134" s="233" t="s">
        <v>791</v>
      </c>
      <c r="C134" s="243" t="s">
        <v>792</v>
      </c>
      <c r="D134" s="234" t="s">
        <v>320</v>
      </c>
      <c r="E134" s="235">
        <v>506.66577999999998</v>
      </c>
      <c r="F134" s="236"/>
      <c r="G134" s="237">
        <f>ROUND(E134*F134,2)</f>
        <v>0</v>
      </c>
      <c r="H134" s="236"/>
      <c r="I134" s="237">
        <f>ROUND(E134*H134,2)</f>
        <v>0</v>
      </c>
      <c r="J134" s="236"/>
      <c r="K134" s="237">
        <f>ROUND(E134*J134,2)</f>
        <v>0</v>
      </c>
      <c r="L134" s="237">
        <v>21</v>
      </c>
      <c r="M134" s="237">
        <f>G134*(1+L134/100)</f>
        <v>0</v>
      </c>
      <c r="N134" s="235">
        <v>0</v>
      </c>
      <c r="O134" s="235">
        <f>ROUND(E134*N134,2)</f>
        <v>0</v>
      </c>
      <c r="P134" s="235">
        <v>0</v>
      </c>
      <c r="Q134" s="235">
        <f>ROUND(E134*P134,2)</f>
        <v>0</v>
      </c>
      <c r="R134" s="237" t="s">
        <v>336</v>
      </c>
      <c r="S134" s="237" t="s">
        <v>156</v>
      </c>
      <c r="T134" s="238" t="s">
        <v>223</v>
      </c>
      <c r="U134" s="221">
        <v>0.21149999999999999</v>
      </c>
      <c r="V134" s="221">
        <f>ROUND(E134*U134,2)</f>
        <v>107.16</v>
      </c>
      <c r="W134" s="221"/>
      <c r="X134" s="221" t="s">
        <v>542</v>
      </c>
      <c r="Y134" s="221" t="s">
        <v>159</v>
      </c>
      <c r="Z134" s="211"/>
      <c r="AA134" s="211"/>
      <c r="AB134" s="211"/>
      <c r="AC134" s="211"/>
      <c r="AD134" s="211"/>
      <c r="AE134" s="211"/>
      <c r="AF134" s="211"/>
      <c r="AG134" s="211" t="s">
        <v>543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2" x14ac:dyDescent="0.25">
      <c r="A135" s="218"/>
      <c r="B135" s="219"/>
      <c r="C135" s="261" t="s">
        <v>793</v>
      </c>
      <c r="D135" s="260"/>
      <c r="E135" s="260"/>
      <c r="F135" s="260"/>
      <c r="G135" s="260"/>
      <c r="H135" s="221"/>
      <c r="I135" s="221"/>
      <c r="J135" s="221"/>
      <c r="K135" s="221"/>
      <c r="L135" s="221"/>
      <c r="M135" s="221"/>
      <c r="N135" s="220"/>
      <c r="O135" s="220"/>
      <c r="P135" s="220"/>
      <c r="Q135" s="220"/>
      <c r="R135" s="221"/>
      <c r="S135" s="221"/>
      <c r="T135" s="221"/>
      <c r="U135" s="221"/>
      <c r="V135" s="221"/>
      <c r="W135" s="221"/>
      <c r="X135" s="221"/>
      <c r="Y135" s="221"/>
      <c r="Z135" s="211"/>
      <c r="AA135" s="211"/>
      <c r="AB135" s="211"/>
      <c r="AC135" s="211"/>
      <c r="AD135" s="211"/>
      <c r="AE135" s="211"/>
      <c r="AF135" s="211"/>
      <c r="AG135" s="211" t="s">
        <v>226</v>
      </c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2" x14ac:dyDescent="0.25">
      <c r="A136" s="218"/>
      <c r="B136" s="219"/>
      <c r="C136" s="245" t="s">
        <v>545</v>
      </c>
      <c r="D136" s="222"/>
      <c r="E136" s="223"/>
      <c r="F136" s="221"/>
      <c r="G136" s="221"/>
      <c r="H136" s="221"/>
      <c r="I136" s="221"/>
      <c r="J136" s="221"/>
      <c r="K136" s="221"/>
      <c r="L136" s="221"/>
      <c r="M136" s="221"/>
      <c r="N136" s="220"/>
      <c r="O136" s="220"/>
      <c r="P136" s="220"/>
      <c r="Q136" s="220"/>
      <c r="R136" s="221"/>
      <c r="S136" s="221"/>
      <c r="T136" s="221"/>
      <c r="U136" s="221"/>
      <c r="V136" s="221"/>
      <c r="W136" s="221"/>
      <c r="X136" s="221"/>
      <c r="Y136" s="221"/>
      <c r="Z136" s="211"/>
      <c r="AA136" s="211"/>
      <c r="AB136" s="211"/>
      <c r="AC136" s="211"/>
      <c r="AD136" s="211"/>
      <c r="AE136" s="211"/>
      <c r="AF136" s="211"/>
      <c r="AG136" s="211" t="s">
        <v>164</v>
      </c>
      <c r="AH136" s="211">
        <v>0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3" x14ac:dyDescent="0.25">
      <c r="A137" s="218"/>
      <c r="B137" s="219"/>
      <c r="C137" s="245" t="s">
        <v>794</v>
      </c>
      <c r="D137" s="222"/>
      <c r="E137" s="223"/>
      <c r="F137" s="221"/>
      <c r="G137" s="221"/>
      <c r="H137" s="221"/>
      <c r="I137" s="221"/>
      <c r="J137" s="221"/>
      <c r="K137" s="221"/>
      <c r="L137" s="221"/>
      <c r="M137" s="221"/>
      <c r="N137" s="220"/>
      <c r="O137" s="220"/>
      <c r="P137" s="220"/>
      <c r="Q137" s="220"/>
      <c r="R137" s="221"/>
      <c r="S137" s="221"/>
      <c r="T137" s="221"/>
      <c r="U137" s="221"/>
      <c r="V137" s="221"/>
      <c r="W137" s="221"/>
      <c r="X137" s="221"/>
      <c r="Y137" s="221"/>
      <c r="Z137" s="211"/>
      <c r="AA137" s="211"/>
      <c r="AB137" s="211"/>
      <c r="AC137" s="211"/>
      <c r="AD137" s="211"/>
      <c r="AE137" s="211"/>
      <c r="AF137" s="211"/>
      <c r="AG137" s="211" t="s">
        <v>164</v>
      </c>
      <c r="AH137" s="211">
        <v>0</v>
      </c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3" x14ac:dyDescent="0.25">
      <c r="A138" s="218"/>
      <c r="B138" s="219"/>
      <c r="C138" s="245" t="s">
        <v>795</v>
      </c>
      <c r="D138" s="222"/>
      <c r="E138" s="223">
        <v>506.66577999999998</v>
      </c>
      <c r="F138" s="221"/>
      <c r="G138" s="221"/>
      <c r="H138" s="221"/>
      <c r="I138" s="221"/>
      <c r="J138" s="221"/>
      <c r="K138" s="221"/>
      <c r="L138" s="221"/>
      <c r="M138" s="221"/>
      <c r="N138" s="220"/>
      <c r="O138" s="220"/>
      <c r="P138" s="220"/>
      <c r="Q138" s="220"/>
      <c r="R138" s="221"/>
      <c r="S138" s="221"/>
      <c r="T138" s="221"/>
      <c r="U138" s="221"/>
      <c r="V138" s="221"/>
      <c r="W138" s="221"/>
      <c r="X138" s="221"/>
      <c r="Y138" s="221"/>
      <c r="Z138" s="211"/>
      <c r="AA138" s="211"/>
      <c r="AB138" s="211"/>
      <c r="AC138" s="211"/>
      <c r="AD138" s="211"/>
      <c r="AE138" s="211"/>
      <c r="AF138" s="211"/>
      <c r="AG138" s="211" t="s">
        <v>164</v>
      </c>
      <c r="AH138" s="211">
        <v>0</v>
      </c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ht="13" x14ac:dyDescent="0.25">
      <c r="A139" s="225" t="s">
        <v>151</v>
      </c>
      <c r="B139" s="226" t="s">
        <v>115</v>
      </c>
      <c r="C139" s="242" t="s">
        <v>116</v>
      </c>
      <c r="D139" s="227"/>
      <c r="E139" s="228"/>
      <c r="F139" s="229"/>
      <c r="G139" s="229">
        <f>SUMIF(AG140:AG141,"&lt;&gt;NOR",G140:G141)</f>
        <v>0</v>
      </c>
      <c r="H139" s="229"/>
      <c r="I139" s="229">
        <f>SUM(I140:I141)</f>
        <v>0</v>
      </c>
      <c r="J139" s="229"/>
      <c r="K139" s="229">
        <f>SUM(K140:K141)</f>
        <v>0</v>
      </c>
      <c r="L139" s="229"/>
      <c r="M139" s="229">
        <f>SUM(M140:M141)</f>
        <v>0</v>
      </c>
      <c r="N139" s="228"/>
      <c r="O139" s="228">
        <f>SUM(O140:O141)</f>
        <v>0.28999999999999998</v>
      </c>
      <c r="P139" s="228"/>
      <c r="Q139" s="228">
        <f>SUM(Q140:Q141)</f>
        <v>0</v>
      </c>
      <c r="R139" s="229"/>
      <c r="S139" s="229"/>
      <c r="T139" s="230"/>
      <c r="U139" s="224"/>
      <c r="V139" s="224">
        <f>SUM(V140:V141)</f>
        <v>7.31</v>
      </c>
      <c r="W139" s="224"/>
      <c r="X139" s="224"/>
      <c r="Y139" s="224"/>
      <c r="AG139" t="s">
        <v>152</v>
      </c>
    </row>
    <row r="140" spans="1:60" outlineLevel="1" x14ac:dyDescent="0.25">
      <c r="A140" s="232">
        <v>42</v>
      </c>
      <c r="B140" s="233" t="s">
        <v>796</v>
      </c>
      <c r="C140" s="243" t="s">
        <v>797</v>
      </c>
      <c r="D140" s="234" t="s">
        <v>239</v>
      </c>
      <c r="E140" s="235">
        <v>9.6</v>
      </c>
      <c r="F140" s="236"/>
      <c r="G140" s="237">
        <f>ROUND(E140*F140,2)</f>
        <v>0</v>
      </c>
      <c r="H140" s="236"/>
      <c r="I140" s="237">
        <f>ROUND(E140*H140,2)</f>
        <v>0</v>
      </c>
      <c r="J140" s="236"/>
      <c r="K140" s="237">
        <f>ROUND(E140*J140,2)</f>
        <v>0</v>
      </c>
      <c r="L140" s="237">
        <v>21</v>
      </c>
      <c r="M140" s="237">
        <f>G140*(1+L140/100)</f>
        <v>0</v>
      </c>
      <c r="N140" s="235">
        <v>2.9780000000000001E-2</v>
      </c>
      <c r="O140" s="235">
        <f>ROUND(E140*N140,2)</f>
        <v>0.28999999999999998</v>
      </c>
      <c r="P140" s="235">
        <v>0</v>
      </c>
      <c r="Q140" s="235">
        <f>ROUND(E140*P140,2)</f>
        <v>0</v>
      </c>
      <c r="R140" s="237"/>
      <c r="S140" s="237" t="s">
        <v>156</v>
      </c>
      <c r="T140" s="238" t="s">
        <v>223</v>
      </c>
      <c r="U140" s="221">
        <v>0.76100000000000001</v>
      </c>
      <c r="V140" s="221">
        <f>ROUND(E140*U140,2)</f>
        <v>7.31</v>
      </c>
      <c r="W140" s="221"/>
      <c r="X140" s="221" t="s">
        <v>198</v>
      </c>
      <c r="Y140" s="221" t="s">
        <v>159</v>
      </c>
      <c r="Z140" s="211"/>
      <c r="AA140" s="211"/>
      <c r="AB140" s="211"/>
      <c r="AC140" s="211"/>
      <c r="AD140" s="211"/>
      <c r="AE140" s="211"/>
      <c r="AF140" s="211"/>
      <c r="AG140" s="211" t="s">
        <v>224</v>
      </c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2" x14ac:dyDescent="0.25">
      <c r="A141" s="218"/>
      <c r="B141" s="219"/>
      <c r="C141" s="245" t="s">
        <v>798</v>
      </c>
      <c r="D141" s="222"/>
      <c r="E141" s="223">
        <v>9.6</v>
      </c>
      <c r="F141" s="221"/>
      <c r="G141" s="221"/>
      <c r="H141" s="221"/>
      <c r="I141" s="221"/>
      <c r="J141" s="221"/>
      <c r="K141" s="221"/>
      <c r="L141" s="221"/>
      <c r="M141" s="221"/>
      <c r="N141" s="220"/>
      <c r="O141" s="220"/>
      <c r="P141" s="220"/>
      <c r="Q141" s="220"/>
      <c r="R141" s="221"/>
      <c r="S141" s="221"/>
      <c r="T141" s="221"/>
      <c r="U141" s="221"/>
      <c r="V141" s="221"/>
      <c r="W141" s="221"/>
      <c r="X141" s="221"/>
      <c r="Y141" s="221"/>
      <c r="Z141" s="211"/>
      <c r="AA141" s="211"/>
      <c r="AB141" s="211"/>
      <c r="AC141" s="211"/>
      <c r="AD141" s="211"/>
      <c r="AE141" s="211"/>
      <c r="AF141" s="211"/>
      <c r="AG141" s="211" t="s">
        <v>164</v>
      </c>
      <c r="AH141" s="211">
        <v>0</v>
      </c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ht="13" x14ac:dyDescent="0.25">
      <c r="A142" s="225" t="s">
        <v>151</v>
      </c>
      <c r="B142" s="226" t="s">
        <v>117</v>
      </c>
      <c r="C142" s="242" t="s">
        <v>112</v>
      </c>
      <c r="D142" s="227"/>
      <c r="E142" s="228"/>
      <c r="F142" s="229"/>
      <c r="G142" s="229">
        <f>SUMIF(AG143:AG157,"&lt;&gt;NOR",G143:G157)</f>
        <v>0</v>
      </c>
      <c r="H142" s="229"/>
      <c r="I142" s="229">
        <f>SUM(I143:I157)</f>
        <v>0</v>
      </c>
      <c r="J142" s="229"/>
      <c r="K142" s="229">
        <f>SUM(K143:K157)</f>
        <v>0</v>
      </c>
      <c r="L142" s="229"/>
      <c r="M142" s="229">
        <f>SUM(M143:M157)</f>
        <v>0</v>
      </c>
      <c r="N142" s="228"/>
      <c r="O142" s="228">
        <f>SUM(O143:O157)</f>
        <v>0</v>
      </c>
      <c r="P142" s="228"/>
      <c r="Q142" s="228">
        <f>SUM(Q143:Q157)</f>
        <v>0</v>
      </c>
      <c r="R142" s="229"/>
      <c r="S142" s="229"/>
      <c r="T142" s="230"/>
      <c r="U142" s="224"/>
      <c r="V142" s="224">
        <f>SUM(V143:V157)</f>
        <v>15.01</v>
      </c>
      <c r="W142" s="224"/>
      <c r="X142" s="224"/>
      <c r="Y142" s="224"/>
      <c r="AG142" t="s">
        <v>152</v>
      </c>
    </row>
    <row r="143" spans="1:60" outlineLevel="1" x14ac:dyDescent="0.25">
      <c r="A143" s="232">
        <v>43</v>
      </c>
      <c r="B143" s="233" t="s">
        <v>675</v>
      </c>
      <c r="C143" s="243" t="s">
        <v>676</v>
      </c>
      <c r="D143" s="234" t="s">
        <v>320</v>
      </c>
      <c r="E143" s="235">
        <v>46.595999999999997</v>
      </c>
      <c r="F143" s="236"/>
      <c r="G143" s="237">
        <f>ROUND(E143*F143,2)</f>
        <v>0</v>
      </c>
      <c r="H143" s="236"/>
      <c r="I143" s="237">
        <f>ROUND(E143*H143,2)</f>
        <v>0</v>
      </c>
      <c r="J143" s="236"/>
      <c r="K143" s="237">
        <f>ROUND(E143*J143,2)</f>
        <v>0</v>
      </c>
      <c r="L143" s="237">
        <v>21</v>
      </c>
      <c r="M143" s="237">
        <f>G143*(1+L143/100)</f>
        <v>0</v>
      </c>
      <c r="N143" s="235">
        <v>0</v>
      </c>
      <c r="O143" s="235">
        <f>ROUND(E143*N143,2)</f>
        <v>0</v>
      </c>
      <c r="P143" s="235">
        <v>0</v>
      </c>
      <c r="Q143" s="235">
        <f>ROUND(E143*P143,2)</f>
        <v>0</v>
      </c>
      <c r="R143" s="237"/>
      <c r="S143" s="237" t="s">
        <v>197</v>
      </c>
      <c r="T143" s="238" t="s">
        <v>157</v>
      </c>
      <c r="U143" s="221">
        <v>0</v>
      </c>
      <c r="V143" s="221">
        <f>ROUND(E143*U143,2)</f>
        <v>0</v>
      </c>
      <c r="W143" s="221"/>
      <c r="X143" s="221" t="s">
        <v>198</v>
      </c>
      <c r="Y143" s="221" t="s">
        <v>159</v>
      </c>
      <c r="Z143" s="211"/>
      <c r="AA143" s="211"/>
      <c r="AB143" s="211"/>
      <c r="AC143" s="211"/>
      <c r="AD143" s="211"/>
      <c r="AE143" s="211"/>
      <c r="AF143" s="211"/>
      <c r="AG143" s="211" t="s">
        <v>224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2" x14ac:dyDescent="0.25">
      <c r="A144" s="218"/>
      <c r="B144" s="219"/>
      <c r="C144" s="245" t="s">
        <v>799</v>
      </c>
      <c r="D144" s="222"/>
      <c r="E144" s="223">
        <v>46.595999999999997</v>
      </c>
      <c r="F144" s="221"/>
      <c r="G144" s="221"/>
      <c r="H144" s="221"/>
      <c r="I144" s="221"/>
      <c r="J144" s="221"/>
      <c r="K144" s="221"/>
      <c r="L144" s="221"/>
      <c r="M144" s="221"/>
      <c r="N144" s="220"/>
      <c r="O144" s="220"/>
      <c r="P144" s="220"/>
      <c r="Q144" s="220"/>
      <c r="R144" s="221"/>
      <c r="S144" s="221"/>
      <c r="T144" s="221"/>
      <c r="U144" s="221"/>
      <c r="V144" s="221"/>
      <c r="W144" s="221"/>
      <c r="X144" s="221"/>
      <c r="Y144" s="221"/>
      <c r="Z144" s="211"/>
      <c r="AA144" s="211"/>
      <c r="AB144" s="211"/>
      <c r="AC144" s="211"/>
      <c r="AD144" s="211"/>
      <c r="AE144" s="211"/>
      <c r="AF144" s="211"/>
      <c r="AG144" s="211" t="s">
        <v>164</v>
      </c>
      <c r="AH144" s="211">
        <v>5</v>
      </c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ht="20" outlineLevel="1" x14ac:dyDescent="0.25">
      <c r="A145" s="232">
        <v>44</v>
      </c>
      <c r="B145" s="233" t="s">
        <v>549</v>
      </c>
      <c r="C145" s="243" t="s">
        <v>550</v>
      </c>
      <c r="D145" s="234" t="s">
        <v>320</v>
      </c>
      <c r="E145" s="235">
        <v>46.595999999999997</v>
      </c>
      <c r="F145" s="236"/>
      <c r="G145" s="237">
        <f>ROUND(E145*F145,2)</f>
        <v>0</v>
      </c>
      <c r="H145" s="236"/>
      <c r="I145" s="237">
        <f>ROUND(E145*H145,2)</f>
        <v>0</v>
      </c>
      <c r="J145" s="236"/>
      <c r="K145" s="237">
        <f>ROUND(E145*J145,2)</f>
        <v>0</v>
      </c>
      <c r="L145" s="237">
        <v>21</v>
      </c>
      <c r="M145" s="237">
        <f>G145*(1+L145/100)</f>
        <v>0</v>
      </c>
      <c r="N145" s="235">
        <v>0</v>
      </c>
      <c r="O145" s="235">
        <f>ROUND(E145*N145,2)</f>
        <v>0</v>
      </c>
      <c r="P145" s="235">
        <v>0</v>
      </c>
      <c r="Q145" s="235">
        <f>ROUND(E145*P145,2)</f>
        <v>0</v>
      </c>
      <c r="R145" s="237" t="s">
        <v>222</v>
      </c>
      <c r="S145" s="237" t="s">
        <v>156</v>
      </c>
      <c r="T145" s="238" t="s">
        <v>223</v>
      </c>
      <c r="U145" s="221">
        <v>0</v>
      </c>
      <c r="V145" s="221">
        <f>ROUND(E145*U145,2)</f>
        <v>0</v>
      </c>
      <c r="W145" s="221"/>
      <c r="X145" s="221" t="s">
        <v>198</v>
      </c>
      <c r="Y145" s="221" t="s">
        <v>159</v>
      </c>
      <c r="Z145" s="211"/>
      <c r="AA145" s="211"/>
      <c r="AB145" s="211"/>
      <c r="AC145" s="211"/>
      <c r="AD145" s="211"/>
      <c r="AE145" s="211"/>
      <c r="AF145" s="211"/>
      <c r="AG145" s="211" t="s">
        <v>551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outlineLevel="2" x14ac:dyDescent="0.25">
      <c r="A146" s="218"/>
      <c r="B146" s="219"/>
      <c r="C146" s="245" t="s">
        <v>800</v>
      </c>
      <c r="D146" s="222"/>
      <c r="E146" s="223">
        <v>31.283999999999999</v>
      </c>
      <c r="F146" s="221"/>
      <c r="G146" s="221"/>
      <c r="H146" s="221"/>
      <c r="I146" s="221"/>
      <c r="J146" s="221"/>
      <c r="K146" s="221"/>
      <c r="L146" s="221"/>
      <c r="M146" s="221"/>
      <c r="N146" s="220"/>
      <c r="O146" s="220"/>
      <c r="P146" s="220"/>
      <c r="Q146" s="220"/>
      <c r="R146" s="221"/>
      <c r="S146" s="221"/>
      <c r="T146" s="221"/>
      <c r="U146" s="221"/>
      <c r="V146" s="221"/>
      <c r="W146" s="221"/>
      <c r="X146" s="221"/>
      <c r="Y146" s="221"/>
      <c r="Z146" s="211"/>
      <c r="AA146" s="211"/>
      <c r="AB146" s="211"/>
      <c r="AC146" s="211"/>
      <c r="AD146" s="211"/>
      <c r="AE146" s="211"/>
      <c r="AF146" s="211"/>
      <c r="AG146" s="211" t="s">
        <v>164</v>
      </c>
      <c r="AH146" s="211">
        <v>7</v>
      </c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outlineLevel="3" x14ac:dyDescent="0.25">
      <c r="A147" s="218"/>
      <c r="B147" s="219"/>
      <c r="C147" s="245" t="s">
        <v>801</v>
      </c>
      <c r="D147" s="222"/>
      <c r="E147" s="223">
        <v>15.311999999999999</v>
      </c>
      <c r="F147" s="221"/>
      <c r="G147" s="221"/>
      <c r="H147" s="221"/>
      <c r="I147" s="221"/>
      <c r="J147" s="221"/>
      <c r="K147" s="221"/>
      <c r="L147" s="221"/>
      <c r="M147" s="221"/>
      <c r="N147" s="220"/>
      <c r="O147" s="220"/>
      <c r="P147" s="220"/>
      <c r="Q147" s="220"/>
      <c r="R147" s="221"/>
      <c r="S147" s="221"/>
      <c r="T147" s="221"/>
      <c r="U147" s="221"/>
      <c r="V147" s="221"/>
      <c r="W147" s="221"/>
      <c r="X147" s="221"/>
      <c r="Y147" s="221"/>
      <c r="Z147" s="211"/>
      <c r="AA147" s="211"/>
      <c r="AB147" s="211"/>
      <c r="AC147" s="211"/>
      <c r="AD147" s="211"/>
      <c r="AE147" s="211"/>
      <c r="AF147" s="211"/>
      <c r="AG147" s="211" t="s">
        <v>164</v>
      </c>
      <c r="AH147" s="211">
        <v>7</v>
      </c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1" x14ac:dyDescent="0.25">
      <c r="A148" s="232">
        <v>45</v>
      </c>
      <c r="B148" s="233" t="s">
        <v>552</v>
      </c>
      <c r="C148" s="243" t="s">
        <v>553</v>
      </c>
      <c r="D148" s="234" t="s">
        <v>320</v>
      </c>
      <c r="E148" s="235">
        <v>885.32399999999996</v>
      </c>
      <c r="F148" s="236"/>
      <c r="G148" s="237">
        <f>ROUND(E148*F148,2)</f>
        <v>0</v>
      </c>
      <c r="H148" s="236"/>
      <c r="I148" s="237">
        <f>ROUND(E148*H148,2)</f>
        <v>0</v>
      </c>
      <c r="J148" s="236"/>
      <c r="K148" s="237">
        <f>ROUND(E148*J148,2)</f>
        <v>0</v>
      </c>
      <c r="L148" s="237">
        <v>21</v>
      </c>
      <c r="M148" s="237">
        <f>G148*(1+L148/100)</f>
        <v>0</v>
      </c>
      <c r="N148" s="235">
        <v>0</v>
      </c>
      <c r="O148" s="235">
        <f>ROUND(E148*N148,2)</f>
        <v>0</v>
      </c>
      <c r="P148" s="235">
        <v>0</v>
      </c>
      <c r="Q148" s="235">
        <f>ROUND(E148*P148,2)</f>
        <v>0</v>
      </c>
      <c r="R148" s="237" t="s">
        <v>222</v>
      </c>
      <c r="S148" s="237" t="s">
        <v>156</v>
      </c>
      <c r="T148" s="238" t="s">
        <v>223</v>
      </c>
      <c r="U148" s="221">
        <v>0</v>
      </c>
      <c r="V148" s="221">
        <f>ROUND(E148*U148,2)</f>
        <v>0</v>
      </c>
      <c r="W148" s="221"/>
      <c r="X148" s="221" t="s">
        <v>198</v>
      </c>
      <c r="Y148" s="221" t="s">
        <v>159</v>
      </c>
      <c r="Z148" s="211"/>
      <c r="AA148" s="211"/>
      <c r="AB148" s="211"/>
      <c r="AC148" s="211"/>
      <c r="AD148" s="211"/>
      <c r="AE148" s="211"/>
      <c r="AF148" s="211"/>
      <c r="AG148" s="211" t="s">
        <v>551</v>
      </c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outlineLevel="2" x14ac:dyDescent="0.25">
      <c r="A149" s="218"/>
      <c r="B149" s="219"/>
      <c r="C149" s="245" t="s">
        <v>802</v>
      </c>
      <c r="D149" s="222"/>
      <c r="E149" s="223">
        <v>885.32399999999996</v>
      </c>
      <c r="F149" s="221"/>
      <c r="G149" s="221"/>
      <c r="H149" s="221"/>
      <c r="I149" s="221"/>
      <c r="J149" s="221"/>
      <c r="K149" s="221"/>
      <c r="L149" s="221"/>
      <c r="M149" s="221"/>
      <c r="N149" s="220"/>
      <c r="O149" s="220"/>
      <c r="P149" s="220"/>
      <c r="Q149" s="220"/>
      <c r="R149" s="221"/>
      <c r="S149" s="221"/>
      <c r="T149" s="221"/>
      <c r="U149" s="221"/>
      <c r="V149" s="221"/>
      <c r="W149" s="221"/>
      <c r="X149" s="221"/>
      <c r="Y149" s="221"/>
      <c r="Z149" s="211"/>
      <c r="AA149" s="211"/>
      <c r="AB149" s="211"/>
      <c r="AC149" s="211"/>
      <c r="AD149" s="211"/>
      <c r="AE149" s="211"/>
      <c r="AF149" s="211"/>
      <c r="AG149" s="211" t="s">
        <v>164</v>
      </c>
      <c r="AH149" s="211">
        <v>5</v>
      </c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ht="20" outlineLevel="1" x14ac:dyDescent="0.25">
      <c r="A150" s="232">
        <v>46</v>
      </c>
      <c r="B150" s="233" t="s">
        <v>555</v>
      </c>
      <c r="C150" s="243" t="s">
        <v>803</v>
      </c>
      <c r="D150" s="234" t="s">
        <v>320</v>
      </c>
      <c r="E150" s="235">
        <v>21.756</v>
      </c>
      <c r="F150" s="236"/>
      <c r="G150" s="237">
        <f>ROUND(E150*F150,2)</f>
        <v>0</v>
      </c>
      <c r="H150" s="236"/>
      <c r="I150" s="237">
        <f>ROUND(E150*H150,2)</f>
        <v>0</v>
      </c>
      <c r="J150" s="236"/>
      <c r="K150" s="237">
        <f>ROUND(E150*J150,2)</f>
        <v>0</v>
      </c>
      <c r="L150" s="237">
        <v>21</v>
      </c>
      <c r="M150" s="237">
        <f>G150*(1+L150/100)</f>
        <v>0</v>
      </c>
      <c r="N150" s="235">
        <v>0</v>
      </c>
      <c r="O150" s="235">
        <f>ROUND(E150*N150,2)</f>
        <v>0</v>
      </c>
      <c r="P150" s="235">
        <v>0</v>
      </c>
      <c r="Q150" s="235">
        <f>ROUND(E150*P150,2)</f>
        <v>0</v>
      </c>
      <c r="R150" s="237" t="s">
        <v>222</v>
      </c>
      <c r="S150" s="237" t="s">
        <v>156</v>
      </c>
      <c r="T150" s="238" t="s">
        <v>223</v>
      </c>
      <c r="U150" s="221">
        <v>0.69</v>
      </c>
      <c r="V150" s="221">
        <f>ROUND(E150*U150,2)</f>
        <v>15.01</v>
      </c>
      <c r="W150" s="221"/>
      <c r="X150" s="221" t="s">
        <v>198</v>
      </c>
      <c r="Y150" s="221" t="s">
        <v>159</v>
      </c>
      <c r="Z150" s="211"/>
      <c r="AA150" s="211"/>
      <c r="AB150" s="211"/>
      <c r="AC150" s="211"/>
      <c r="AD150" s="211"/>
      <c r="AE150" s="211"/>
      <c r="AF150" s="211"/>
      <c r="AG150" s="211" t="s">
        <v>224</v>
      </c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outlineLevel="2" x14ac:dyDescent="0.25">
      <c r="A151" s="218"/>
      <c r="B151" s="219"/>
      <c r="C151" s="245" t="s">
        <v>804</v>
      </c>
      <c r="D151" s="222"/>
      <c r="E151" s="223">
        <v>14.7</v>
      </c>
      <c r="F151" s="221"/>
      <c r="G151" s="221"/>
      <c r="H151" s="221"/>
      <c r="I151" s="221"/>
      <c r="J151" s="221"/>
      <c r="K151" s="221"/>
      <c r="L151" s="221"/>
      <c r="M151" s="221"/>
      <c r="N151" s="220"/>
      <c r="O151" s="220"/>
      <c r="P151" s="220"/>
      <c r="Q151" s="220"/>
      <c r="R151" s="221"/>
      <c r="S151" s="221"/>
      <c r="T151" s="221"/>
      <c r="U151" s="221"/>
      <c r="V151" s="221"/>
      <c r="W151" s="221"/>
      <c r="X151" s="221"/>
      <c r="Y151" s="221"/>
      <c r="Z151" s="211"/>
      <c r="AA151" s="211"/>
      <c r="AB151" s="211"/>
      <c r="AC151" s="211"/>
      <c r="AD151" s="211"/>
      <c r="AE151" s="211"/>
      <c r="AF151" s="211"/>
      <c r="AG151" s="211" t="s">
        <v>164</v>
      </c>
      <c r="AH151" s="211">
        <v>7</v>
      </c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</row>
    <row r="152" spans="1:60" outlineLevel="3" x14ac:dyDescent="0.25">
      <c r="A152" s="218"/>
      <c r="B152" s="219"/>
      <c r="C152" s="245" t="s">
        <v>805</v>
      </c>
      <c r="D152" s="222"/>
      <c r="E152" s="223">
        <v>7.056</v>
      </c>
      <c r="F152" s="221"/>
      <c r="G152" s="221"/>
      <c r="H152" s="221"/>
      <c r="I152" s="221"/>
      <c r="J152" s="221"/>
      <c r="K152" s="221"/>
      <c r="L152" s="221"/>
      <c r="M152" s="221"/>
      <c r="N152" s="220"/>
      <c r="O152" s="220"/>
      <c r="P152" s="220"/>
      <c r="Q152" s="220"/>
      <c r="R152" s="221"/>
      <c r="S152" s="221"/>
      <c r="T152" s="221"/>
      <c r="U152" s="221"/>
      <c r="V152" s="221"/>
      <c r="W152" s="221"/>
      <c r="X152" s="221"/>
      <c r="Y152" s="221"/>
      <c r="Z152" s="211"/>
      <c r="AA152" s="211"/>
      <c r="AB152" s="211"/>
      <c r="AC152" s="211"/>
      <c r="AD152" s="211"/>
      <c r="AE152" s="211"/>
      <c r="AF152" s="211"/>
      <c r="AG152" s="211" t="s">
        <v>164</v>
      </c>
      <c r="AH152" s="211">
        <v>7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outlineLevel="1" x14ac:dyDescent="0.25">
      <c r="A153" s="232">
        <v>47</v>
      </c>
      <c r="B153" s="233" t="s">
        <v>557</v>
      </c>
      <c r="C153" s="243" t="s">
        <v>806</v>
      </c>
      <c r="D153" s="234" t="s">
        <v>320</v>
      </c>
      <c r="E153" s="235">
        <v>65.268000000000001</v>
      </c>
      <c r="F153" s="236"/>
      <c r="G153" s="237">
        <f>ROUND(E153*F153,2)</f>
        <v>0</v>
      </c>
      <c r="H153" s="236"/>
      <c r="I153" s="237">
        <f>ROUND(E153*H153,2)</f>
        <v>0</v>
      </c>
      <c r="J153" s="236"/>
      <c r="K153" s="237">
        <f>ROUND(E153*J153,2)</f>
        <v>0</v>
      </c>
      <c r="L153" s="237">
        <v>21</v>
      </c>
      <c r="M153" s="237">
        <f>G153*(1+L153/100)</f>
        <v>0</v>
      </c>
      <c r="N153" s="235">
        <v>0</v>
      </c>
      <c r="O153" s="235">
        <f>ROUND(E153*N153,2)</f>
        <v>0</v>
      </c>
      <c r="P153" s="235">
        <v>0</v>
      </c>
      <c r="Q153" s="235">
        <f>ROUND(E153*P153,2)</f>
        <v>0</v>
      </c>
      <c r="R153" s="237" t="s">
        <v>222</v>
      </c>
      <c r="S153" s="237" t="s">
        <v>156</v>
      </c>
      <c r="T153" s="238" t="s">
        <v>223</v>
      </c>
      <c r="U153" s="221">
        <v>0</v>
      </c>
      <c r="V153" s="221">
        <f>ROUND(E153*U153,2)</f>
        <v>0</v>
      </c>
      <c r="W153" s="221"/>
      <c r="X153" s="221" t="s">
        <v>198</v>
      </c>
      <c r="Y153" s="221" t="s">
        <v>159</v>
      </c>
      <c r="Z153" s="211"/>
      <c r="AA153" s="211"/>
      <c r="AB153" s="211"/>
      <c r="AC153" s="211"/>
      <c r="AD153" s="211"/>
      <c r="AE153" s="211"/>
      <c r="AF153" s="211"/>
      <c r="AG153" s="211" t="s">
        <v>224</v>
      </c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2" x14ac:dyDescent="0.25">
      <c r="A154" s="218"/>
      <c r="B154" s="219"/>
      <c r="C154" s="245" t="s">
        <v>807</v>
      </c>
      <c r="D154" s="222"/>
      <c r="E154" s="223">
        <v>65.268000000000001</v>
      </c>
      <c r="F154" s="221"/>
      <c r="G154" s="221"/>
      <c r="H154" s="221"/>
      <c r="I154" s="221"/>
      <c r="J154" s="221"/>
      <c r="K154" s="221"/>
      <c r="L154" s="221"/>
      <c r="M154" s="221"/>
      <c r="N154" s="220"/>
      <c r="O154" s="220"/>
      <c r="P154" s="220"/>
      <c r="Q154" s="220"/>
      <c r="R154" s="221"/>
      <c r="S154" s="221"/>
      <c r="T154" s="221"/>
      <c r="U154" s="221"/>
      <c r="V154" s="221"/>
      <c r="W154" s="221"/>
      <c r="X154" s="221"/>
      <c r="Y154" s="221"/>
      <c r="Z154" s="211"/>
      <c r="AA154" s="211"/>
      <c r="AB154" s="211"/>
      <c r="AC154" s="211"/>
      <c r="AD154" s="211"/>
      <c r="AE154" s="211"/>
      <c r="AF154" s="211"/>
      <c r="AG154" s="211" t="s">
        <v>164</v>
      </c>
      <c r="AH154" s="211">
        <v>5</v>
      </c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</row>
    <row r="155" spans="1:60" outlineLevel="1" x14ac:dyDescent="0.25">
      <c r="A155" s="232">
        <v>48</v>
      </c>
      <c r="B155" s="233" t="s">
        <v>528</v>
      </c>
      <c r="C155" s="243" t="s">
        <v>808</v>
      </c>
      <c r="D155" s="234" t="s">
        <v>320</v>
      </c>
      <c r="E155" s="235">
        <v>21.756</v>
      </c>
      <c r="F155" s="236"/>
      <c r="G155" s="237">
        <f>ROUND(E155*F155,2)</f>
        <v>0</v>
      </c>
      <c r="H155" s="236"/>
      <c r="I155" s="237">
        <f>ROUND(E155*H155,2)</f>
        <v>0</v>
      </c>
      <c r="J155" s="236"/>
      <c r="K155" s="237">
        <f>ROUND(E155*J155,2)</f>
        <v>0</v>
      </c>
      <c r="L155" s="237">
        <v>21</v>
      </c>
      <c r="M155" s="237">
        <f>G155*(1+L155/100)</f>
        <v>0</v>
      </c>
      <c r="N155" s="235">
        <v>0</v>
      </c>
      <c r="O155" s="235">
        <f>ROUND(E155*N155,2)</f>
        <v>0</v>
      </c>
      <c r="P155" s="235">
        <v>0</v>
      </c>
      <c r="Q155" s="235">
        <f>ROUND(E155*P155,2)</f>
        <v>0</v>
      </c>
      <c r="R155" s="237" t="s">
        <v>530</v>
      </c>
      <c r="S155" s="237" t="s">
        <v>223</v>
      </c>
      <c r="T155" s="238" t="s">
        <v>223</v>
      </c>
      <c r="U155" s="221">
        <v>0</v>
      </c>
      <c r="V155" s="221">
        <f>ROUND(E155*U155,2)</f>
        <v>0</v>
      </c>
      <c r="W155" s="221"/>
      <c r="X155" s="221" t="s">
        <v>198</v>
      </c>
      <c r="Y155" s="221" t="s">
        <v>159</v>
      </c>
      <c r="Z155" s="211"/>
      <c r="AA155" s="211"/>
      <c r="AB155" s="211"/>
      <c r="AC155" s="211"/>
      <c r="AD155" s="211"/>
      <c r="AE155" s="211"/>
      <c r="AF155" s="211"/>
      <c r="AG155" s="211" t="s">
        <v>224</v>
      </c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2" x14ac:dyDescent="0.25">
      <c r="A156" s="218"/>
      <c r="B156" s="219"/>
      <c r="C156" s="245" t="s">
        <v>805</v>
      </c>
      <c r="D156" s="222"/>
      <c r="E156" s="223">
        <v>7.056</v>
      </c>
      <c r="F156" s="221"/>
      <c r="G156" s="221"/>
      <c r="H156" s="221"/>
      <c r="I156" s="221"/>
      <c r="J156" s="221"/>
      <c r="K156" s="221"/>
      <c r="L156" s="221"/>
      <c r="M156" s="221"/>
      <c r="N156" s="220"/>
      <c r="O156" s="220"/>
      <c r="P156" s="220"/>
      <c r="Q156" s="220"/>
      <c r="R156" s="221"/>
      <c r="S156" s="221"/>
      <c r="T156" s="221"/>
      <c r="U156" s="221"/>
      <c r="V156" s="221"/>
      <c r="W156" s="221"/>
      <c r="X156" s="221"/>
      <c r="Y156" s="221"/>
      <c r="Z156" s="211"/>
      <c r="AA156" s="211"/>
      <c r="AB156" s="211"/>
      <c r="AC156" s="211"/>
      <c r="AD156" s="211"/>
      <c r="AE156" s="211"/>
      <c r="AF156" s="211"/>
      <c r="AG156" s="211" t="s">
        <v>164</v>
      </c>
      <c r="AH156" s="211">
        <v>7</v>
      </c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outlineLevel="3" x14ac:dyDescent="0.25">
      <c r="A157" s="218"/>
      <c r="B157" s="219"/>
      <c r="C157" s="245" t="s">
        <v>804</v>
      </c>
      <c r="D157" s="222"/>
      <c r="E157" s="223">
        <v>14.7</v>
      </c>
      <c r="F157" s="221"/>
      <c r="G157" s="221"/>
      <c r="H157" s="221"/>
      <c r="I157" s="221"/>
      <c r="J157" s="221"/>
      <c r="K157" s="221"/>
      <c r="L157" s="221"/>
      <c r="M157" s="221"/>
      <c r="N157" s="220"/>
      <c r="O157" s="220"/>
      <c r="P157" s="220"/>
      <c r="Q157" s="220"/>
      <c r="R157" s="221"/>
      <c r="S157" s="221"/>
      <c r="T157" s="221"/>
      <c r="U157" s="221"/>
      <c r="V157" s="221"/>
      <c r="W157" s="221"/>
      <c r="X157" s="221"/>
      <c r="Y157" s="221"/>
      <c r="Z157" s="211"/>
      <c r="AA157" s="211"/>
      <c r="AB157" s="211"/>
      <c r="AC157" s="211"/>
      <c r="AD157" s="211"/>
      <c r="AE157" s="211"/>
      <c r="AF157" s="211"/>
      <c r="AG157" s="211" t="s">
        <v>164</v>
      </c>
      <c r="AH157" s="211">
        <v>7</v>
      </c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x14ac:dyDescent="0.25">
      <c r="A158" s="3"/>
      <c r="B158" s="4"/>
      <c r="C158" s="247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AE158">
        <v>15</v>
      </c>
      <c r="AF158">
        <v>21</v>
      </c>
      <c r="AG158" t="s">
        <v>137</v>
      </c>
    </row>
    <row r="159" spans="1:60" ht="13" x14ac:dyDescent="0.25">
      <c r="A159" s="214"/>
      <c r="B159" s="215" t="s">
        <v>29</v>
      </c>
      <c r="C159" s="248"/>
      <c r="D159" s="216"/>
      <c r="E159" s="217"/>
      <c r="F159" s="217"/>
      <c r="G159" s="231">
        <f>G8+G75+G79+G88+G122+G126+G133+G139+G142</f>
        <v>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AE159">
        <f>SUMIF(L7:L157,AE158,G7:G157)</f>
        <v>0</v>
      </c>
      <c r="AF159">
        <f>SUMIF(L7:L157,AF158,G7:G157)</f>
        <v>0</v>
      </c>
      <c r="AG159" t="s">
        <v>172</v>
      </c>
    </row>
    <row r="160" spans="1:60" x14ac:dyDescent="0.25">
      <c r="C160" s="249"/>
      <c r="D160" s="10"/>
      <c r="AG160" t="s">
        <v>173</v>
      </c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wE7ejHRiTvXv6TV7Nuga0QoM83XDIzPt0rLbDzu5U5khHO1i0fy4lgXgZmsZzkesh0XO/++SreFr8KGTe7jiFw==" saltValue="1yCRHBmtC3uo/NPULC1+Ug==" spinCount="100000" sheet="1" formatRows="0"/>
  <mergeCells count="23">
    <mergeCell ref="C90:G90"/>
    <mergeCell ref="C93:G93"/>
    <mergeCell ref="C124:G124"/>
    <mergeCell ref="C128:G128"/>
    <mergeCell ref="C135:G135"/>
    <mergeCell ref="C49:G49"/>
    <mergeCell ref="C52:G52"/>
    <mergeCell ref="C56:G56"/>
    <mergeCell ref="C59:G59"/>
    <mergeCell ref="C66:G66"/>
    <mergeCell ref="C77:G77"/>
    <mergeCell ref="C26:G26"/>
    <mergeCell ref="C33:G33"/>
    <mergeCell ref="C36:G36"/>
    <mergeCell ref="C37:G37"/>
    <mergeCell ref="C40:G40"/>
    <mergeCell ref="C46:G46"/>
    <mergeCell ref="A1:G1"/>
    <mergeCell ref="C2:G2"/>
    <mergeCell ref="C3:G3"/>
    <mergeCell ref="C4:G4"/>
    <mergeCell ref="C19:G19"/>
    <mergeCell ref="C23:G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DBBA-BF29-419F-88C7-60B7E284827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72</v>
      </c>
      <c r="C3" s="200" t="s">
        <v>73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60</v>
      </c>
      <c r="C4" s="203" t="s">
        <v>75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SUMIF(AG9:AG37,"&lt;&gt;NOR",G9:G37)</f>
        <v>0</v>
      </c>
      <c r="H8" s="229"/>
      <c r="I8" s="229">
        <f>SUM(I9:I37)</f>
        <v>0</v>
      </c>
      <c r="J8" s="229"/>
      <c r="K8" s="229">
        <f>SUM(K9:K37)</f>
        <v>0</v>
      </c>
      <c r="L8" s="229"/>
      <c r="M8" s="229">
        <f>SUM(M9:M37)</f>
        <v>0</v>
      </c>
      <c r="N8" s="228"/>
      <c r="O8" s="228">
        <f>SUM(O9:O37)</f>
        <v>100.59</v>
      </c>
      <c r="P8" s="228"/>
      <c r="Q8" s="228">
        <f>SUM(Q9:Q37)</f>
        <v>0</v>
      </c>
      <c r="R8" s="229"/>
      <c r="S8" s="229"/>
      <c r="T8" s="230"/>
      <c r="U8" s="224"/>
      <c r="V8" s="224">
        <f>SUM(V9:V37)</f>
        <v>73.12</v>
      </c>
      <c r="W8" s="224"/>
      <c r="X8" s="224"/>
      <c r="Y8" s="224"/>
      <c r="AG8" t="s">
        <v>152</v>
      </c>
    </row>
    <row r="9" spans="1:60" outlineLevel="1" x14ac:dyDescent="0.25">
      <c r="A9" s="232">
        <v>1</v>
      </c>
      <c r="B9" s="233" t="s">
        <v>698</v>
      </c>
      <c r="C9" s="243" t="s">
        <v>699</v>
      </c>
      <c r="D9" s="234" t="s">
        <v>249</v>
      </c>
      <c r="E9" s="235">
        <v>56.133000000000003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250</v>
      </c>
      <c r="S9" s="237" t="s">
        <v>156</v>
      </c>
      <c r="T9" s="238" t="s">
        <v>223</v>
      </c>
      <c r="U9" s="221">
        <v>0.16</v>
      </c>
      <c r="V9" s="221">
        <f>ROUND(E9*U9,2)</f>
        <v>8.98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0.5" outlineLevel="2" x14ac:dyDescent="0.25">
      <c r="A10" s="218"/>
      <c r="B10" s="219"/>
      <c r="C10" s="261" t="s">
        <v>266</v>
      </c>
      <c r="D10" s="260"/>
      <c r="E10" s="260"/>
      <c r="F10" s="260"/>
      <c r="G10" s="26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226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41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809</v>
      </c>
      <c r="D11" s="222"/>
      <c r="E11" s="223">
        <v>56.133000000000003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32">
        <v>2</v>
      </c>
      <c r="B12" s="233" t="s">
        <v>268</v>
      </c>
      <c r="C12" s="243" t="s">
        <v>269</v>
      </c>
      <c r="D12" s="234" t="s">
        <v>249</v>
      </c>
      <c r="E12" s="235">
        <v>56.133000000000003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7" t="s">
        <v>250</v>
      </c>
      <c r="S12" s="237" t="s">
        <v>156</v>
      </c>
      <c r="T12" s="238" t="s">
        <v>223</v>
      </c>
      <c r="U12" s="221">
        <v>8.4000000000000005E-2</v>
      </c>
      <c r="V12" s="221">
        <f>ROUND(E12*U12,2)</f>
        <v>4.72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ht="20.5" outlineLevel="2" x14ac:dyDescent="0.25">
      <c r="A13" s="218"/>
      <c r="B13" s="219"/>
      <c r="C13" s="261" t="s">
        <v>266</v>
      </c>
      <c r="D13" s="260"/>
      <c r="E13" s="260"/>
      <c r="F13" s="260"/>
      <c r="G13" s="260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226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41" t="str">
        <f>C13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3" s="211"/>
      <c r="BC13" s="211"/>
      <c r="BD13" s="211"/>
      <c r="BE13" s="211"/>
      <c r="BF13" s="211"/>
      <c r="BG13" s="211"/>
      <c r="BH13" s="211"/>
    </row>
    <row r="14" spans="1:60" outlineLevel="2" x14ac:dyDescent="0.25">
      <c r="A14" s="218"/>
      <c r="B14" s="219"/>
      <c r="C14" s="245" t="s">
        <v>810</v>
      </c>
      <c r="D14" s="222"/>
      <c r="E14" s="223">
        <v>56.133000000000003</v>
      </c>
      <c r="F14" s="221"/>
      <c r="G14" s="221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164</v>
      </c>
      <c r="AH14" s="211">
        <v>5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5">
      <c r="A15" s="232">
        <v>3</v>
      </c>
      <c r="B15" s="233" t="s">
        <v>271</v>
      </c>
      <c r="C15" s="243" t="s">
        <v>272</v>
      </c>
      <c r="D15" s="234" t="s">
        <v>221</v>
      </c>
      <c r="E15" s="235">
        <v>124.74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9.8999999999999999E-4</v>
      </c>
      <c r="O15" s="235">
        <f>ROUND(E15*N15,2)</f>
        <v>0.12</v>
      </c>
      <c r="P15" s="235">
        <v>0</v>
      </c>
      <c r="Q15" s="235">
        <f>ROUND(E15*P15,2)</f>
        <v>0</v>
      </c>
      <c r="R15" s="237" t="s">
        <v>250</v>
      </c>
      <c r="S15" s="237" t="s">
        <v>156</v>
      </c>
      <c r="T15" s="238" t="s">
        <v>223</v>
      </c>
      <c r="U15" s="221">
        <v>0.23599999999999999</v>
      </c>
      <c r="V15" s="221">
        <f>ROUND(E15*U15,2)</f>
        <v>29.44</v>
      </c>
      <c r="W15" s="221"/>
      <c r="X15" s="221" t="s">
        <v>198</v>
      </c>
      <c r="Y15" s="221" t="s">
        <v>159</v>
      </c>
      <c r="Z15" s="211"/>
      <c r="AA15" s="211"/>
      <c r="AB15" s="211"/>
      <c r="AC15" s="211"/>
      <c r="AD15" s="211"/>
      <c r="AE15" s="211"/>
      <c r="AF15" s="211"/>
      <c r="AG15" s="211" t="s">
        <v>273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2" x14ac:dyDescent="0.25">
      <c r="A16" s="218"/>
      <c r="B16" s="219"/>
      <c r="C16" s="261" t="s">
        <v>274</v>
      </c>
      <c r="D16" s="260"/>
      <c r="E16" s="260"/>
      <c r="F16" s="260"/>
      <c r="G16" s="260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226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2" x14ac:dyDescent="0.25">
      <c r="A17" s="218"/>
      <c r="B17" s="219"/>
      <c r="C17" s="245" t="s">
        <v>811</v>
      </c>
      <c r="D17" s="222"/>
      <c r="E17" s="223">
        <v>124.74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2">
        <v>4</v>
      </c>
      <c r="B18" s="233" t="s">
        <v>276</v>
      </c>
      <c r="C18" s="243" t="s">
        <v>277</v>
      </c>
      <c r="D18" s="234" t="s">
        <v>221</v>
      </c>
      <c r="E18" s="235">
        <v>124.74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 t="s">
        <v>250</v>
      </c>
      <c r="S18" s="237" t="s">
        <v>156</v>
      </c>
      <c r="T18" s="238" t="s">
        <v>223</v>
      </c>
      <c r="U18" s="221">
        <v>7.0000000000000007E-2</v>
      </c>
      <c r="V18" s="221">
        <f>ROUND(E18*U18,2)</f>
        <v>8.73</v>
      </c>
      <c r="W18" s="221"/>
      <c r="X18" s="221" t="s">
        <v>198</v>
      </c>
      <c r="Y18" s="221" t="s">
        <v>159</v>
      </c>
      <c r="Z18" s="211"/>
      <c r="AA18" s="211"/>
      <c r="AB18" s="211"/>
      <c r="AC18" s="211"/>
      <c r="AD18" s="211"/>
      <c r="AE18" s="211"/>
      <c r="AF18" s="211"/>
      <c r="AG18" s="211" t="s">
        <v>273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61" t="s">
        <v>278</v>
      </c>
      <c r="D19" s="260"/>
      <c r="E19" s="260"/>
      <c r="F19" s="260"/>
      <c r="G19" s="260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226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2" x14ac:dyDescent="0.25">
      <c r="A20" s="218"/>
      <c r="B20" s="219"/>
      <c r="C20" s="245" t="s">
        <v>812</v>
      </c>
      <c r="D20" s="222"/>
      <c r="E20" s="223">
        <v>124.74</v>
      </c>
      <c r="F20" s="221"/>
      <c r="G20" s="221"/>
      <c r="H20" s="221"/>
      <c r="I20" s="221"/>
      <c r="J20" s="221"/>
      <c r="K20" s="221"/>
      <c r="L20" s="221"/>
      <c r="M20" s="221"/>
      <c r="N20" s="220"/>
      <c r="O20" s="220"/>
      <c r="P20" s="220"/>
      <c r="Q20" s="220"/>
      <c r="R20" s="221"/>
      <c r="S20" s="221"/>
      <c r="T20" s="221"/>
      <c r="U20" s="221"/>
      <c r="V20" s="221"/>
      <c r="W20" s="221"/>
      <c r="X20" s="221"/>
      <c r="Y20" s="221"/>
      <c r="Z20" s="211"/>
      <c r="AA20" s="211"/>
      <c r="AB20" s="211"/>
      <c r="AC20" s="211"/>
      <c r="AD20" s="211"/>
      <c r="AE20" s="211"/>
      <c r="AF20" s="211"/>
      <c r="AG20" s="211" t="s">
        <v>164</v>
      </c>
      <c r="AH20" s="211">
        <v>5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5">
      <c r="A21" s="232">
        <v>5</v>
      </c>
      <c r="B21" s="233" t="s">
        <v>284</v>
      </c>
      <c r="C21" s="243" t="s">
        <v>285</v>
      </c>
      <c r="D21" s="234" t="s">
        <v>249</v>
      </c>
      <c r="E21" s="235">
        <v>56.133000000000003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 t="s">
        <v>250</v>
      </c>
      <c r="S21" s="237" t="s">
        <v>156</v>
      </c>
      <c r="T21" s="238" t="s">
        <v>223</v>
      </c>
      <c r="U21" s="221">
        <v>0</v>
      </c>
      <c r="V21" s="221">
        <f>ROUND(E21*U21,2)</f>
        <v>0</v>
      </c>
      <c r="W21" s="221"/>
      <c r="X21" s="221" t="s">
        <v>198</v>
      </c>
      <c r="Y21" s="221" t="s">
        <v>159</v>
      </c>
      <c r="Z21" s="211"/>
      <c r="AA21" s="211"/>
      <c r="AB21" s="211"/>
      <c r="AC21" s="211"/>
      <c r="AD21" s="211"/>
      <c r="AE21" s="211"/>
      <c r="AF21" s="211"/>
      <c r="AG21" s="211" t="s">
        <v>273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18"/>
      <c r="B22" s="219"/>
      <c r="C22" s="261" t="s">
        <v>282</v>
      </c>
      <c r="D22" s="260"/>
      <c r="E22" s="260"/>
      <c r="F22" s="260"/>
      <c r="G22" s="260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226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2" x14ac:dyDescent="0.25">
      <c r="A23" s="218"/>
      <c r="B23" s="219"/>
      <c r="C23" s="245" t="s">
        <v>810</v>
      </c>
      <c r="D23" s="222"/>
      <c r="E23" s="223">
        <v>56.133000000000003</v>
      </c>
      <c r="F23" s="221"/>
      <c r="G23" s="221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164</v>
      </c>
      <c r="AH23" s="211">
        <v>5</v>
      </c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ht="20" outlineLevel="1" x14ac:dyDescent="0.25">
      <c r="A24" s="232">
        <v>6</v>
      </c>
      <c r="B24" s="233" t="s">
        <v>289</v>
      </c>
      <c r="C24" s="243" t="s">
        <v>718</v>
      </c>
      <c r="D24" s="234" t="s">
        <v>249</v>
      </c>
      <c r="E24" s="235">
        <v>280.66500000000002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 t="s">
        <v>250</v>
      </c>
      <c r="S24" s="237" t="s">
        <v>156</v>
      </c>
      <c r="T24" s="238" t="s">
        <v>223</v>
      </c>
      <c r="U24" s="221">
        <v>0</v>
      </c>
      <c r="V24" s="221">
        <f>ROUND(E24*U24,2)</f>
        <v>0</v>
      </c>
      <c r="W24" s="221"/>
      <c r="X24" s="221" t="s">
        <v>198</v>
      </c>
      <c r="Y24" s="221" t="s">
        <v>159</v>
      </c>
      <c r="Z24" s="211"/>
      <c r="AA24" s="211"/>
      <c r="AB24" s="211"/>
      <c r="AC24" s="211"/>
      <c r="AD24" s="211"/>
      <c r="AE24" s="211"/>
      <c r="AF24" s="211"/>
      <c r="AG24" s="211" t="s">
        <v>224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61" t="s">
        <v>282</v>
      </c>
      <c r="D25" s="260"/>
      <c r="E25" s="260"/>
      <c r="F25" s="260"/>
      <c r="G25" s="260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226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2" x14ac:dyDescent="0.25">
      <c r="A26" s="218"/>
      <c r="B26" s="219"/>
      <c r="C26" s="245" t="s">
        <v>813</v>
      </c>
      <c r="D26" s="222"/>
      <c r="E26" s="223">
        <v>280.66500000000002</v>
      </c>
      <c r="F26" s="221"/>
      <c r="G26" s="221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164</v>
      </c>
      <c r="AH26" s="211">
        <v>5</v>
      </c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ht="20" outlineLevel="1" x14ac:dyDescent="0.25">
      <c r="A27" s="232">
        <v>7</v>
      </c>
      <c r="B27" s="233" t="s">
        <v>292</v>
      </c>
      <c r="C27" s="243" t="s">
        <v>293</v>
      </c>
      <c r="D27" s="234" t="s">
        <v>249</v>
      </c>
      <c r="E27" s="235">
        <v>35.343000000000004</v>
      </c>
      <c r="F27" s="236"/>
      <c r="G27" s="237">
        <f>ROUND(E27*F27,2)</f>
        <v>0</v>
      </c>
      <c r="H27" s="236"/>
      <c r="I27" s="237">
        <f>ROUND(E27*H27,2)</f>
        <v>0</v>
      </c>
      <c r="J27" s="236"/>
      <c r="K27" s="237">
        <f>ROUND(E27*J27,2)</f>
        <v>0</v>
      </c>
      <c r="L27" s="237">
        <v>21</v>
      </c>
      <c r="M27" s="237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7" t="s">
        <v>250</v>
      </c>
      <c r="S27" s="237" t="s">
        <v>156</v>
      </c>
      <c r="T27" s="238" t="s">
        <v>223</v>
      </c>
      <c r="U27" s="221">
        <v>0</v>
      </c>
      <c r="V27" s="221">
        <f>ROUND(E27*U27,2)</f>
        <v>0</v>
      </c>
      <c r="W27" s="221"/>
      <c r="X27" s="221" t="s">
        <v>198</v>
      </c>
      <c r="Y27" s="221" t="s">
        <v>159</v>
      </c>
      <c r="Z27" s="211"/>
      <c r="AA27" s="211"/>
      <c r="AB27" s="211"/>
      <c r="AC27" s="211"/>
      <c r="AD27" s="211"/>
      <c r="AE27" s="211"/>
      <c r="AF27" s="211"/>
      <c r="AG27" s="211" t="s">
        <v>273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2" x14ac:dyDescent="0.25">
      <c r="A28" s="218"/>
      <c r="B28" s="219"/>
      <c r="C28" s="261" t="s">
        <v>294</v>
      </c>
      <c r="D28" s="260"/>
      <c r="E28" s="260"/>
      <c r="F28" s="260"/>
      <c r="G28" s="260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226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18"/>
      <c r="B29" s="219"/>
      <c r="C29" s="245" t="s">
        <v>814</v>
      </c>
      <c r="D29" s="222"/>
      <c r="E29" s="223">
        <v>35.343000000000004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164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5">
      <c r="A30" s="232">
        <v>8</v>
      </c>
      <c r="B30" s="233" t="s">
        <v>297</v>
      </c>
      <c r="C30" s="243" t="s">
        <v>298</v>
      </c>
      <c r="D30" s="234" t="s">
        <v>249</v>
      </c>
      <c r="E30" s="235">
        <v>13.36631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1.7</v>
      </c>
      <c r="O30" s="235">
        <f>ROUND(E30*N30,2)</f>
        <v>22.72</v>
      </c>
      <c r="P30" s="235">
        <v>0</v>
      </c>
      <c r="Q30" s="235">
        <f>ROUND(E30*P30,2)</f>
        <v>0</v>
      </c>
      <c r="R30" s="237" t="s">
        <v>250</v>
      </c>
      <c r="S30" s="237" t="s">
        <v>156</v>
      </c>
      <c r="T30" s="238" t="s">
        <v>223</v>
      </c>
      <c r="U30" s="221">
        <v>1.59</v>
      </c>
      <c r="V30" s="221">
        <f>ROUND(E30*U30,2)</f>
        <v>21.25</v>
      </c>
      <c r="W30" s="221"/>
      <c r="X30" s="221" t="s">
        <v>198</v>
      </c>
      <c r="Y30" s="221" t="s">
        <v>159</v>
      </c>
      <c r="Z30" s="211"/>
      <c r="AA30" s="211"/>
      <c r="AB30" s="211"/>
      <c r="AC30" s="211"/>
      <c r="AD30" s="211"/>
      <c r="AE30" s="211"/>
      <c r="AF30" s="211"/>
      <c r="AG30" s="211" t="s">
        <v>273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ht="20.5" outlineLevel="2" x14ac:dyDescent="0.25">
      <c r="A31" s="218"/>
      <c r="B31" s="219"/>
      <c r="C31" s="261" t="s">
        <v>299</v>
      </c>
      <c r="D31" s="260"/>
      <c r="E31" s="260"/>
      <c r="F31" s="260"/>
      <c r="G31" s="260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226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41" t="str">
        <f>C31</f>
        <v>sypaninou z vhodných hornin tř. 1 - 4 nebo materiálem připraveným podél výkopu ve vzdálenosti do 3 m od jeho kraje, pro jakoukoliv hloubku výkopu a jakoukoliv míru zhutnění,</v>
      </c>
      <c r="BB31" s="211"/>
      <c r="BC31" s="211"/>
      <c r="BD31" s="211"/>
      <c r="BE31" s="211"/>
      <c r="BF31" s="211"/>
      <c r="BG31" s="211"/>
      <c r="BH31" s="211"/>
    </row>
    <row r="32" spans="1:60" outlineLevel="2" x14ac:dyDescent="0.25">
      <c r="A32" s="218"/>
      <c r="B32" s="219"/>
      <c r="C32" s="245" t="s">
        <v>815</v>
      </c>
      <c r="D32" s="222"/>
      <c r="E32" s="223">
        <v>16.632000000000001</v>
      </c>
      <c r="F32" s="221"/>
      <c r="G32" s="221"/>
      <c r="H32" s="221"/>
      <c r="I32" s="221"/>
      <c r="J32" s="221"/>
      <c r="K32" s="221"/>
      <c r="L32" s="221"/>
      <c r="M32" s="221"/>
      <c r="N32" s="220"/>
      <c r="O32" s="220"/>
      <c r="P32" s="220"/>
      <c r="Q32" s="220"/>
      <c r="R32" s="221"/>
      <c r="S32" s="221"/>
      <c r="T32" s="221"/>
      <c r="U32" s="221"/>
      <c r="V32" s="221"/>
      <c r="W32" s="221"/>
      <c r="X32" s="221"/>
      <c r="Y32" s="221"/>
      <c r="Z32" s="211"/>
      <c r="AA32" s="211"/>
      <c r="AB32" s="211"/>
      <c r="AC32" s="211"/>
      <c r="AD32" s="211"/>
      <c r="AE32" s="211"/>
      <c r="AF32" s="211"/>
      <c r="AG32" s="211" t="s">
        <v>164</v>
      </c>
      <c r="AH32" s="211">
        <v>0</v>
      </c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3" x14ac:dyDescent="0.25">
      <c r="A33" s="218"/>
      <c r="B33" s="219"/>
      <c r="C33" s="245" t="s">
        <v>816</v>
      </c>
      <c r="D33" s="222"/>
      <c r="E33" s="223">
        <v>-3.2656900000000002</v>
      </c>
      <c r="F33" s="221"/>
      <c r="G33" s="221"/>
      <c r="H33" s="221"/>
      <c r="I33" s="221"/>
      <c r="J33" s="221"/>
      <c r="K33" s="221"/>
      <c r="L33" s="221"/>
      <c r="M33" s="221"/>
      <c r="N33" s="220"/>
      <c r="O33" s="220"/>
      <c r="P33" s="220"/>
      <c r="Q33" s="220"/>
      <c r="R33" s="221"/>
      <c r="S33" s="221"/>
      <c r="T33" s="221"/>
      <c r="U33" s="221"/>
      <c r="V33" s="221"/>
      <c r="W33" s="221"/>
      <c r="X33" s="221"/>
      <c r="Y33" s="221"/>
      <c r="Z33" s="211"/>
      <c r="AA33" s="211"/>
      <c r="AB33" s="211"/>
      <c r="AC33" s="211"/>
      <c r="AD33" s="211"/>
      <c r="AE33" s="211"/>
      <c r="AF33" s="211"/>
      <c r="AG33" s="211" t="s">
        <v>164</v>
      </c>
      <c r="AH33" s="211">
        <v>0</v>
      </c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5">
      <c r="A34" s="232">
        <v>9</v>
      </c>
      <c r="B34" s="233" t="s">
        <v>312</v>
      </c>
      <c r="C34" s="243" t="s">
        <v>727</v>
      </c>
      <c r="D34" s="234" t="s">
        <v>249</v>
      </c>
      <c r="E34" s="235">
        <v>56.133000000000003</v>
      </c>
      <c r="F34" s="236"/>
      <c r="G34" s="237">
        <f>ROUND(E34*F34,2)</f>
        <v>0</v>
      </c>
      <c r="H34" s="236"/>
      <c r="I34" s="237">
        <f>ROUND(E34*H34,2)</f>
        <v>0</v>
      </c>
      <c r="J34" s="236"/>
      <c r="K34" s="237">
        <f>ROUND(E34*J34,2)</f>
        <v>0</v>
      </c>
      <c r="L34" s="237">
        <v>21</v>
      </c>
      <c r="M34" s="237">
        <f>G34*(1+L34/100)</f>
        <v>0</v>
      </c>
      <c r="N34" s="235">
        <v>0</v>
      </c>
      <c r="O34" s="235">
        <f>ROUND(E34*N34,2)</f>
        <v>0</v>
      </c>
      <c r="P34" s="235">
        <v>0</v>
      </c>
      <c r="Q34" s="235">
        <f>ROUND(E34*P34,2)</f>
        <v>0</v>
      </c>
      <c r="R34" s="237" t="s">
        <v>250</v>
      </c>
      <c r="S34" s="237" t="s">
        <v>156</v>
      </c>
      <c r="T34" s="238" t="s">
        <v>223</v>
      </c>
      <c r="U34" s="221">
        <v>0</v>
      </c>
      <c r="V34" s="221">
        <f>ROUND(E34*U34,2)</f>
        <v>0</v>
      </c>
      <c r="W34" s="221"/>
      <c r="X34" s="221" t="s">
        <v>198</v>
      </c>
      <c r="Y34" s="221" t="s">
        <v>159</v>
      </c>
      <c r="Z34" s="211"/>
      <c r="AA34" s="211"/>
      <c r="AB34" s="211"/>
      <c r="AC34" s="211"/>
      <c r="AD34" s="211"/>
      <c r="AE34" s="211"/>
      <c r="AF34" s="211"/>
      <c r="AG34" s="211" t="s">
        <v>273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2" x14ac:dyDescent="0.25">
      <c r="A35" s="218"/>
      <c r="B35" s="219"/>
      <c r="C35" s="245" t="s">
        <v>817</v>
      </c>
      <c r="D35" s="222"/>
      <c r="E35" s="223">
        <v>56.133000000000003</v>
      </c>
      <c r="F35" s="221"/>
      <c r="G35" s="221"/>
      <c r="H35" s="221"/>
      <c r="I35" s="221"/>
      <c r="J35" s="221"/>
      <c r="K35" s="221"/>
      <c r="L35" s="221"/>
      <c r="M35" s="221"/>
      <c r="N35" s="220"/>
      <c r="O35" s="220"/>
      <c r="P35" s="220"/>
      <c r="Q35" s="220"/>
      <c r="R35" s="221"/>
      <c r="S35" s="221"/>
      <c r="T35" s="221"/>
      <c r="U35" s="221"/>
      <c r="V35" s="221"/>
      <c r="W35" s="221"/>
      <c r="X35" s="221"/>
      <c r="Y35" s="221"/>
      <c r="Z35" s="211"/>
      <c r="AA35" s="211"/>
      <c r="AB35" s="211"/>
      <c r="AC35" s="211"/>
      <c r="AD35" s="211"/>
      <c r="AE35" s="211"/>
      <c r="AF35" s="211"/>
      <c r="AG35" s="211" t="s">
        <v>164</v>
      </c>
      <c r="AH35" s="211">
        <v>5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5">
      <c r="A36" s="232">
        <v>10</v>
      </c>
      <c r="B36" s="233" t="s">
        <v>318</v>
      </c>
      <c r="C36" s="243" t="s">
        <v>319</v>
      </c>
      <c r="D36" s="234" t="s">
        <v>320</v>
      </c>
      <c r="E36" s="235">
        <v>77.754599999999996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5">
        <v>1</v>
      </c>
      <c r="O36" s="235">
        <f>ROUND(E36*N36,2)</f>
        <v>77.75</v>
      </c>
      <c r="P36" s="235">
        <v>0</v>
      </c>
      <c r="Q36" s="235">
        <f>ROUND(E36*P36,2)</f>
        <v>0</v>
      </c>
      <c r="R36" s="237" t="s">
        <v>321</v>
      </c>
      <c r="S36" s="237" t="s">
        <v>322</v>
      </c>
      <c r="T36" s="238" t="s">
        <v>322</v>
      </c>
      <c r="U36" s="221">
        <v>0</v>
      </c>
      <c r="V36" s="221">
        <f>ROUND(E36*U36,2)</f>
        <v>0</v>
      </c>
      <c r="W36" s="221"/>
      <c r="X36" s="221" t="s">
        <v>323</v>
      </c>
      <c r="Y36" s="221" t="s">
        <v>159</v>
      </c>
      <c r="Z36" s="211"/>
      <c r="AA36" s="211"/>
      <c r="AB36" s="211"/>
      <c r="AC36" s="211"/>
      <c r="AD36" s="211"/>
      <c r="AE36" s="211"/>
      <c r="AF36" s="211"/>
      <c r="AG36" s="211" t="s">
        <v>324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2" x14ac:dyDescent="0.25">
      <c r="A37" s="218"/>
      <c r="B37" s="219"/>
      <c r="C37" s="245" t="s">
        <v>818</v>
      </c>
      <c r="D37" s="222"/>
      <c r="E37" s="223">
        <v>77.754599999999996</v>
      </c>
      <c r="F37" s="221"/>
      <c r="G37" s="221"/>
      <c r="H37" s="221"/>
      <c r="I37" s="221"/>
      <c r="J37" s="221"/>
      <c r="K37" s="221"/>
      <c r="L37" s="221"/>
      <c r="M37" s="221"/>
      <c r="N37" s="220"/>
      <c r="O37" s="220"/>
      <c r="P37" s="220"/>
      <c r="Q37" s="220"/>
      <c r="R37" s="221"/>
      <c r="S37" s="221"/>
      <c r="T37" s="221"/>
      <c r="U37" s="221"/>
      <c r="V37" s="221"/>
      <c r="W37" s="221"/>
      <c r="X37" s="221"/>
      <c r="Y37" s="221"/>
      <c r="Z37" s="211"/>
      <c r="AA37" s="211"/>
      <c r="AB37" s="211"/>
      <c r="AC37" s="211"/>
      <c r="AD37" s="211"/>
      <c r="AE37" s="211"/>
      <c r="AF37" s="211"/>
      <c r="AG37" s="211" t="s">
        <v>164</v>
      </c>
      <c r="AH37" s="211">
        <v>0</v>
      </c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ht="13" x14ac:dyDescent="0.25">
      <c r="A38" s="225" t="s">
        <v>151</v>
      </c>
      <c r="B38" s="226" t="s">
        <v>70</v>
      </c>
      <c r="C38" s="242" t="s">
        <v>102</v>
      </c>
      <c r="D38" s="227"/>
      <c r="E38" s="228"/>
      <c r="F38" s="229"/>
      <c r="G38" s="229">
        <f>SUMIF(AG39:AG41,"&lt;&gt;NOR",G39:G41)</f>
        <v>0</v>
      </c>
      <c r="H38" s="229"/>
      <c r="I38" s="229">
        <f>SUM(I39:I41)</f>
        <v>0</v>
      </c>
      <c r="J38" s="229"/>
      <c r="K38" s="229">
        <f>SUM(K39:K41)</f>
        <v>0</v>
      </c>
      <c r="L38" s="229"/>
      <c r="M38" s="229">
        <f>SUM(M39:M41)</f>
        <v>0</v>
      </c>
      <c r="N38" s="228"/>
      <c r="O38" s="228">
        <f>SUM(O39:O41)</f>
        <v>7.86</v>
      </c>
      <c r="P38" s="228"/>
      <c r="Q38" s="228">
        <f>SUM(Q39:Q41)</f>
        <v>0</v>
      </c>
      <c r="R38" s="229"/>
      <c r="S38" s="229"/>
      <c r="T38" s="230"/>
      <c r="U38" s="224"/>
      <c r="V38" s="224">
        <f>SUM(V39:V41)</f>
        <v>7.05</v>
      </c>
      <c r="W38" s="224"/>
      <c r="X38" s="224"/>
      <c r="Y38" s="224"/>
      <c r="AG38" t="s">
        <v>152</v>
      </c>
    </row>
    <row r="39" spans="1:60" outlineLevel="1" x14ac:dyDescent="0.25">
      <c r="A39" s="232">
        <v>11</v>
      </c>
      <c r="B39" s="233" t="s">
        <v>345</v>
      </c>
      <c r="C39" s="243" t="s">
        <v>346</v>
      </c>
      <c r="D39" s="234" t="s">
        <v>249</v>
      </c>
      <c r="E39" s="235">
        <v>4.1580000000000004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5">
        <v>1.8907700000000001</v>
      </c>
      <c r="O39" s="235">
        <f>ROUND(E39*N39,2)</f>
        <v>7.86</v>
      </c>
      <c r="P39" s="235">
        <v>0</v>
      </c>
      <c r="Q39" s="235">
        <f>ROUND(E39*P39,2)</f>
        <v>0</v>
      </c>
      <c r="R39" s="237" t="s">
        <v>336</v>
      </c>
      <c r="S39" s="237" t="s">
        <v>156</v>
      </c>
      <c r="T39" s="238" t="s">
        <v>223</v>
      </c>
      <c r="U39" s="221">
        <v>1.6950000000000001</v>
      </c>
      <c r="V39" s="221">
        <f>ROUND(E39*U39,2)</f>
        <v>7.05</v>
      </c>
      <c r="W39" s="221"/>
      <c r="X39" s="221" t="s">
        <v>198</v>
      </c>
      <c r="Y39" s="221" t="s">
        <v>159</v>
      </c>
      <c r="Z39" s="211"/>
      <c r="AA39" s="211"/>
      <c r="AB39" s="211"/>
      <c r="AC39" s="211"/>
      <c r="AD39" s="211"/>
      <c r="AE39" s="211"/>
      <c r="AF39" s="211"/>
      <c r="AG39" s="211" t="s">
        <v>273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2" x14ac:dyDescent="0.25">
      <c r="A40" s="218"/>
      <c r="B40" s="219"/>
      <c r="C40" s="261" t="s">
        <v>347</v>
      </c>
      <c r="D40" s="260"/>
      <c r="E40" s="260"/>
      <c r="F40" s="260"/>
      <c r="G40" s="260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226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2" x14ac:dyDescent="0.25">
      <c r="A41" s="218"/>
      <c r="B41" s="219"/>
      <c r="C41" s="245" t="s">
        <v>819</v>
      </c>
      <c r="D41" s="222"/>
      <c r="E41" s="223">
        <v>4.1580000000000004</v>
      </c>
      <c r="F41" s="221"/>
      <c r="G41" s="221"/>
      <c r="H41" s="221"/>
      <c r="I41" s="221"/>
      <c r="J41" s="221"/>
      <c r="K41" s="221"/>
      <c r="L41" s="221"/>
      <c r="M41" s="221"/>
      <c r="N41" s="220"/>
      <c r="O41" s="220"/>
      <c r="P41" s="220"/>
      <c r="Q41" s="220"/>
      <c r="R41" s="221"/>
      <c r="S41" s="221"/>
      <c r="T41" s="221"/>
      <c r="U41" s="221"/>
      <c r="V41" s="221"/>
      <c r="W41" s="221"/>
      <c r="X41" s="221"/>
      <c r="Y41" s="221"/>
      <c r="Z41" s="211"/>
      <c r="AA41" s="211"/>
      <c r="AB41" s="211"/>
      <c r="AC41" s="211"/>
      <c r="AD41" s="211"/>
      <c r="AE41" s="211"/>
      <c r="AF41" s="211"/>
      <c r="AG41" s="211" t="s">
        <v>164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ht="13" x14ac:dyDescent="0.25">
      <c r="A42" s="225" t="s">
        <v>151</v>
      </c>
      <c r="B42" s="226" t="s">
        <v>105</v>
      </c>
      <c r="C42" s="242" t="s">
        <v>106</v>
      </c>
      <c r="D42" s="227"/>
      <c r="E42" s="228"/>
      <c r="F42" s="229"/>
      <c r="G42" s="229">
        <f>SUMIF(AG43:AG67,"&lt;&gt;NOR",G43:G67)</f>
        <v>0</v>
      </c>
      <c r="H42" s="229"/>
      <c r="I42" s="229">
        <f>SUM(I43:I67)</f>
        <v>0</v>
      </c>
      <c r="J42" s="229"/>
      <c r="K42" s="229">
        <f>SUM(K43:K67)</f>
        <v>0</v>
      </c>
      <c r="L42" s="229"/>
      <c r="M42" s="229">
        <f>SUM(M43:M67)</f>
        <v>0</v>
      </c>
      <c r="N42" s="228"/>
      <c r="O42" s="228">
        <f>SUM(O43:O67)</f>
        <v>0.78000000000000014</v>
      </c>
      <c r="P42" s="228"/>
      <c r="Q42" s="228">
        <f>SUM(Q43:Q67)</f>
        <v>0</v>
      </c>
      <c r="R42" s="229"/>
      <c r="S42" s="229"/>
      <c r="T42" s="230"/>
      <c r="U42" s="224"/>
      <c r="V42" s="224">
        <f>SUM(V43:V67)</f>
        <v>6.55</v>
      </c>
      <c r="W42" s="224"/>
      <c r="X42" s="224"/>
      <c r="Y42" s="224"/>
      <c r="AG42" t="s">
        <v>152</v>
      </c>
    </row>
    <row r="43" spans="1:60" outlineLevel="1" x14ac:dyDescent="0.25">
      <c r="A43" s="232">
        <v>12</v>
      </c>
      <c r="B43" s="233" t="s">
        <v>739</v>
      </c>
      <c r="C43" s="243" t="s">
        <v>740</v>
      </c>
      <c r="D43" s="234" t="s">
        <v>239</v>
      </c>
      <c r="E43" s="235">
        <v>46.2</v>
      </c>
      <c r="F43" s="236"/>
      <c r="G43" s="237">
        <f>ROUND(E43*F43,2)</f>
        <v>0</v>
      </c>
      <c r="H43" s="236"/>
      <c r="I43" s="237">
        <f>ROUND(E43*H43,2)</f>
        <v>0</v>
      </c>
      <c r="J43" s="236"/>
      <c r="K43" s="237">
        <f>ROUND(E43*J43,2)</f>
        <v>0</v>
      </c>
      <c r="L43" s="237">
        <v>21</v>
      </c>
      <c r="M43" s="237">
        <f>G43*(1+L43/100)</f>
        <v>0</v>
      </c>
      <c r="N43" s="235">
        <v>1.0000000000000001E-5</v>
      </c>
      <c r="O43" s="235">
        <f>ROUND(E43*N43,2)</f>
        <v>0</v>
      </c>
      <c r="P43" s="235">
        <v>0</v>
      </c>
      <c r="Q43" s="235">
        <f>ROUND(E43*P43,2)</f>
        <v>0</v>
      </c>
      <c r="R43" s="237" t="s">
        <v>336</v>
      </c>
      <c r="S43" s="237" t="s">
        <v>156</v>
      </c>
      <c r="T43" s="238" t="s">
        <v>223</v>
      </c>
      <c r="U43" s="221">
        <v>0.1</v>
      </c>
      <c r="V43" s="221">
        <f>ROUND(E43*U43,2)</f>
        <v>4.62</v>
      </c>
      <c r="W43" s="221"/>
      <c r="X43" s="221" t="s">
        <v>198</v>
      </c>
      <c r="Y43" s="221" t="s">
        <v>159</v>
      </c>
      <c r="Z43" s="211"/>
      <c r="AA43" s="211"/>
      <c r="AB43" s="211"/>
      <c r="AC43" s="211"/>
      <c r="AD43" s="211"/>
      <c r="AE43" s="211"/>
      <c r="AF43" s="211"/>
      <c r="AG43" s="211" t="s">
        <v>273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2" x14ac:dyDescent="0.25">
      <c r="A44" s="218"/>
      <c r="B44" s="219"/>
      <c r="C44" s="261" t="s">
        <v>440</v>
      </c>
      <c r="D44" s="260"/>
      <c r="E44" s="260"/>
      <c r="F44" s="260"/>
      <c r="G44" s="260"/>
      <c r="H44" s="221"/>
      <c r="I44" s="221"/>
      <c r="J44" s="221"/>
      <c r="K44" s="221"/>
      <c r="L44" s="221"/>
      <c r="M44" s="221"/>
      <c r="N44" s="220"/>
      <c r="O44" s="220"/>
      <c r="P44" s="220"/>
      <c r="Q44" s="220"/>
      <c r="R44" s="221"/>
      <c r="S44" s="221"/>
      <c r="T44" s="221"/>
      <c r="U44" s="221"/>
      <c r="V44" s="221"/>
      <c r="W44" s="221"/>
      <c r="X44" s="221"/>
      <c r="Y44" s="221"/>
      <c r="Z44" s="211"/>
      <c r="AA44" s="211"/>
      <c r="AB44" s="211"/>
      <c r="AC44" s="211"/>
      <c r="AD44" s="211"/>
      <c r="AE44" s="211"/>
      <c r="AF44" s="211"/>
      <c r="AG44" s="211" t="s">
        <v>226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2" x14ac:dyDescent="0.25">
      <c r="A45" s="218"/>
      <c r="B45" s="219"/>
      <c r="C45" s="245" t="s">
        <v>820</v>
      </c>
      <c r="D45" s="222"/>
      <c r="E45" s="223">
        <v>46.2</v>
      </c>
      <c r="F45" s="221"/>
      <c r="G45" s="221"/>
      <c r="H45" s="221"/>
      <c r="I45" s="221"/>
      <c r="J45" s="221"/>
      <c r="K45" s="221"/>
      <c r="L45" s="221"/>
      <c r="M45" s="221"/>
      <c r="N45" s="220"/>
      <c r="O45" s="220"/>
      <c r="P45" s="220"/>
      <c r="Q45" s="220"/>
      <c r="R45" s="221"/>
      <c r="S45" s="221"/>
      <c r="T45" s="221"/>
      <c r="U45" s="221"/>
      <c r="V45" s="221"/>
      <c r="W45" s="221"/>
      <c r="X45" s="221"/>
      <c r="Y45" s="221"/>
      <c r="Z45" s="211"/>
      <c r="AA45" s="211"/>
      <c r="AB45" s="211"/>
      <c r="AC45" s="211"/>
      <c r="AD45" s="211"/>
      <c r="AE45" s="211"/>
      <c r="AF45" s="211"/>
      <c r="AG45" s="211" t="s">
        <v>164</v>
      </c>
      <c r="AH45" s="211">
        <v>0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5">
      <c r="A46" s="232">
        <v>13</v>
      </c>
      <c r="B46" s="233" t="s">
        <v>746</v>
      </c>
      <c r="C46" s="243" t="s">
        <v>747</v>
      </c>
      <c r="D46" s="234" t="s">
        <v>435</v>
      </c>
      <c r="E46" s="235">
        <v>1</v>
      </c>
      <c r="F46" s="236"/>
      <c r="G46" s="237">
        <f>ROUND(E46*F46,2)</f>
        <v>0</v>
      </c>
      <c r="H46" s="236"/>
      <c r="I46" s="237">
        <f>ROUND(E46*H46,2)</f>
        <v>0</v>
      </c>
      <c r="J46" s="236"/>
      <c r="K46" s="237">
        <f>ROUND(E46*J46,2)</f>
        <v>0</v>
      </c>
      <c r="L46" s="237">
        <v>21</v>
      </c>
      <c r="M46" s="237">
        <f>G46*(1+L46/100)</f>
        <v>0</v>
      </c>
      <c r="N46" s="235">
        <v>0</v>
      </c>
      <c r="O46" s="235">
        <f>ROUND(E46*N46,2)</f>
        <v>0</v>
      </c>
      <c r="P46" s="235">
        <v>0</v>
      </c>
      <c r="Q46" s="235">
        <f>ROUND(E46*P46,2)</f>
        <v>0</v>
      </c>
      <c r="R46" s="237" t="s">
        <v>336</v>
      </c>
      <c r="S46" s="237" t="s">
        <v>156</v>
      </c>
      <c r="T46" s="238" t="s">
        <v>223</v>
      </c>
      <c r="U46" s="221">
        <v>1.25</v>
      </c>
      <c r="V46" s="221">
        <f>ROUND(E46*U46,2)</f>
        <v>1.25</v>
      </c>
      <c r="W46" s="221"/>
      <c r="X46" s="221" t="s">
        <v>198</v>
      </c>
      <c r="Y46" s="221" t="s">
        <v>159</v>
      </c>
      <c r="Z46" s="211"/>
      <c r="AA46" s="211"/>
      <c r="AB46" s="211"/>
      <c r="AC46" s="211"/>
      <c r="AD46" s="211"/>
      <c r="AE46" s="211"/>
      <c r="AF46" s="211"/>
      <c r="AG46" s="211" t="s">
        <v>273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2" x14ac:dyDescent="0.25">
      <c r="A47" s="218"/>
      <c r="B47" s="219"/>
      <c r="C47" s="245" t="s">
        <v>58</v>
      </c>
      <c r="D47" s="222"/>
      <c r="E47" s="223">
        <v>1</v>
      </c>
      <c r="F47" s="221"/>
      <c r="G47" s="221"/>
      <c r="H47" s="221"/>
      <c r="I47" s="221"/>
      <c r="J47" s="221"/>
      <c r="K47" s="221"/>
      <c r="L47" s="221"/>
      <c r="M47" s="221"/>
      <c r="N47" s="220"/>
      <c r="O47" s="220"/>
      <c r="P47" s="220"/>
      <c r="Q47" s="220"/>
      <c r="R47" s="221"/>
      <c r="S47" s="221"/>
      <c r="T47" s="221"/>
      <c r="U47" s="221"/>
      <c r="V47" s="221"/>
      <c r="W47" s="221"/>
      <c r="X47" s="221"/>
      <c r="Y47" s="221"/>
      <c r="Z47" s="211"/>
      <c r="AA47" s="211"/>
      <c r="AB47" s="211"/>
      <c r="AC47" s="211"/>
      <c r="AD47" s="211"/>
      <c r="AE47" s="211"/>
      <c r="AF47" s="211"/>
      <c r="AG47" s="211" t="s">
        <v>164</v>
      </c>
      <c r="AH47" s="211">
        <v>0</v>
      </c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5">
      <c r="A48" s="232">
        <v>14</v>
      </c>
      <c r="B48" s="233" t="s">
        <v>748</v>
      </c>
      <c r="C48" s="243" t="s">
        <v>749</v>
      </c>
      <c r="D48" s="234" t="s">
        <v>435</v>
      </c>
      <c r="E48" s="235">
        <v>1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5">
        <v>4.6800000000000001E-3</v>
      </c>
      <c r="O48" s="235">
        <f>ROUND(E48*N48,2)</f>
        <v>0</v>
      </c>
      <c r="P48" s="235">
        <v>0</v>
      </c>
      <c r="Q48" s="235">
        <f>ROUND(E48*P48,2)</f>
        <v>0</v>
      </c>
      <c r="R48" s="237" t="s">
        <v>336</v>
      </c>
      <c r="S48" s="237" t="s">
        <v>156</v>
      </c>
      <c r="T48" s="238" t="s">
        <v>223</v>
      </c>
      <c r="U48" s="221">
        <v>0.68</v>
      </c>
      <c r="V48" s="221">
        <f>ROUND(E48*U48,2)</f>
        <v>0.68</v>
      </c>
      <c r="W48" s="221"/>
      <c r="X48" s="221" t="s">
        <v>198</v>
      </c>
      <c r="Y48" s="221" t="s">
        <v>159</v>
      </c>
      <c r="Z48" s="211"/>
      <c r="AA48" s="211"/>
      <c r="AB48" s="211"/>
      <c r="AC48" s="211"/>
      <c r="AD48" s="211"/>
      <c r="AE48" s="211"/>
      <c r="AF48" s="211"/>
      <c r="AG48" s="211" t="s">
        <v>273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18"/>
      <c r="B49" s="219"/>
      <c r="C49" s="245" t="s">
        <v>58</v>
      </c>
      <c r="D49" s="222"/>
      <c r="E49" s="223">
        <v>1</v>
      </c>
      <c r="F49" s="221"/>
      <c r="G49" s="221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164</v>
      </c>
      <c r="AH49" s="211">
        <v>0</v>
      </c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ht="20" outlineLevel="1" x14ac:dyDescent="0.25">
      <c r="A50" s="232">
        <v>15</v>
      </c>
      <c r="B50" s="233" t="s">
        <v>750</v>
      </c>
      <c r="C50" s="243" t="s">
        <v>751</v>
      </c>
      <c r="D50" s="234" t="s">
        <v>435</v>
      </c>
      <c r="E50" s="235">
        <v>4.851</v>
      </c>
      <c r="F50" s="236"/>
      <c r="G50" s="237">
        <f>ROUND(E50*F50,2)</f>
        <v>0</v>
      </c>
      <c r="H50" s="236"/>
      <c r="I50" s="237">
        <f>ROUND(E50*H50,2)</f>
        <v>0</v>
      </c>
      <c r="J50" s="236"/>
      <c r="K50" s="237">
        <f>ROUND(E50*J50,2)</f>
        <v>0</v>
      </c>
      <c r="L50" s="237">
        <v>21</v>
      </c>
      <c r="M50" s="237">
        <f>G50*(1+L50/100)</f>
        <v>0</v>
      </c>
      <c r="N50" s="235">
        <v>1.0200000000000001E-2</v>
      </c>
      <c r="O50" s="235">
        <f>ROUND(E50*N50,2)</f>
        <v>0.05</v>
      </c>
      <c r="P50" s="235">
        <v>0</v>
      </c>
      <c r="Q50" s="235">
        <f>ROUND(E50*P50,2)</f>
        <v>0</v>
      </c>
      <c r="R50" s="237" t="s">
        <v>321</v>
      </c>
      <c r="S50" s="237" t="s">
        <v>156</v>
      </c>
      <c r="T50" s="238" t="s">
        <v>223</v>
      </c>
      <c r="U50" s="221">
        <v>0</v>
      </c>
      <c r="V50" s="221">
        <f>ROUND(E50*U50,2)</f>
        <v>0</v>
      </c>
      <c r="W50" s="221"/>
      <c r="X50" s="221" t="s">
        <v>323</v>
      </c>
      <c r="Y50" s="221" t="s">
        <v>159</v>
      </c>
      <c r="Z50" s="211"/>
      <c r="AA50" s="211"/>
      <c r="AB50" s="211"/>
      <c r="AC50" s="211"/>
      <c r="AD50" s="211"/>
      <c r="AE50" s="211"/>
      <c r="AF50" s="211"/>
      <c r="AG50" s="211" t="s">
        <v>324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2" x14ac:dyDescent="0.25">
      <c r="A51" s="218"/>
      <c r="B51" s="219"/>
      <c r="C51" s="245" t="s">
        <v>821</v>
      </c>
      <c r="D51" s="222"/>
      <c r="E51" s="223">
        <v>4.851</v>
      </c>
      <c r="F51" s="221"/>
      <c r="G51" s="221"/>
      <c r="H51" s="221"/>
      <c r="I51" s="221"/>
      <c r="J51" s="221"/>
      <c r="K51" s="221"/>
      <c r="L51" s="221"/>
      <c r="M51" s="221"/>
      <c r="N51" s="220"/>
      <c r="O51" s="220"/>
      <c r="P51" s="220"/>
      <c r="Q51" s="220"/>
      <c r="R51" s="221"/>
      <c r="S51" s="221"/>
      <c r="T51" s="221"/>
      <c r="U51" s="221"/>
      <c r="V51" s="221"/>
      <c r="W51" s="221"/>
      <c r="X51" s="221"/>
      <c r="Y51" s="221"/>
      <c r="Z51" s="211"/>
      <c r="AA51" s="211"/>
      <c r="AB51" s="211"/>
      <c r="AC51" s="211"/>
      <c r="AD51" s="211"/>
      <c r="AE51" s="211"/>
      <c r="AF51" s="211"/>
      <c r="AG51" s="211" t="s">
        <v>164</v>
      </c>
      <c r="AH51" s="211">
        <v>0</v>
      </c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ht="20" outlineLevel="1" x14ac:dyDescent="0.25">
      <c r="A52" s="232">
        <v>16</v>
      </c>
      <c r="B52" s="233" t="s">
        <v>753</v>
      </c>
      <c r="C52" s="243" t="s">
        <v>754</v>
      </c>
      <c r="D52" s="234" t="s">
        <v>435</v>
      </c>
      <c r="E52" s="235">
        <v>6.468</v>
      </c>
      <c r="F52" s="236"/>
      <c r="G52" s="237">
        <f>ROUND(E52*F52,2)</f>
        <v>0</v>
      </c>
      <c r="H52" s="236"/>
      <c r="I52" s="237">
        <f>ROUND(E52*H52,2)</f>
        <v>0</v>
      </c>
      <c r="J52" s="236"/>
      <c r="K52" s="237">
        <f>ROUND(E52*J52,2)</f>
        <v>0</v>
      </c>
      <c r="L52" s="237">
        <v>21</v>
      </c>
      <c r="M52" s="237">
        <f>G52*(1+L52/100)</f>
        <v>0</v>
      </c>
      <c r="N52" s="235">
        <v>3.0599999999999999E-2</v>
      </c>
      <c r="O52" s="235">
        <f>ROUND(E52*N52,2)</f>
        <v>0.2</v>
      </c>
      <c r="P52" s="235">
        <v>0</v>
      </c>
      <c r="Q52" s="235">
        <f>ROUND(E52*P52,2)</f>
        <v>0</v>
      </c>
      <c r="R52" s="237" t="s">
        <v>321</v>
      </c>
      <c r="S52" s="237" t="s">
        <v>156</v>
      </c>
      <c r="T52" s="238" t="s">
        <v>223</v>
      </c>
      <c r="U52" s="221">
        <v>0</v>
      </c>
      <c r="V52" s="221">
        <f>ROUND(E52*U52,2)</f>
        <v>0</v>
      </c>
      <c r="W52" s="221"/>
      <c r="X52" s="221" t="s">
        <v>323</v>
      </c>
      <c r="Y52" s="221" t="s">
        <v>159</v>
      </c>
      <c r="Z52" s="211"/>
      <c r="AA52" s="211"/>
      <c r="AB52" s="211"/>
      <c r="AC52" s="211"/>
      <c r="AD52" s="211"/>
      <c r="AE52" s="211"/>
      <c r="AF52" s="211"/>
      <c r="AG52" s="211" t="s">
        <v>324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2" x14ac:dyDescent="0.25">
      <c r="A53" s="218"/>
      <c r="B53" s="219"/>
      <c r="C53" s="245" t="s">
        <v>822</v>
      </c>
      <c r="D53" s="222"/>
      <c r="E53" s="223">
        <v>6.468</v>
      </c>
      <c r="F53" s="221"/>
      <c r="G53" s="221"/>
      <c r="H53" s="221"/>
      <c r="I53" s="221"/>
      <c r="J53" s="221"/>
      <c r="K53" s="221"/>
      <c r="L53" s="221"/>
      <c r="M53" s="221"/>
      <c r="N53" s="220"/>
      <c r="O53" s="220"/>
      <c r="P53" s="220"/>
      <c r="Q53" s="220"/>
      <c r="R53" s="221"/>
      <c r="S53" s="221"/>
      <c r="T53" s="221"/>
      <c r="U53" s="221"/>
      <c r="V53" s="221"/>
      <c r="W53" s="221"/>
      <c r="X53" s="221"/>
      <c r="Y53" s="221"/>
      <c r="Z53" s="211"/>
      <c r="AA53" s="211"/>
      <c r="AB53" s="211"/>
      <c r="AC53" s="211"/>
      <c r="AD53" s="211"/>
      <c r="AE53" s="211"/>
      <c r="AF53" s="211"/>
      <c r="AG53" s="211" t="s">
        <v>164</v>
      </c>
      <c r="AH53" s="211">
        <v>0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ht="20" outlineLevel="1" x14ac:dyDescent="0.25">
      <c r="A54" s="232">
        <v>17</v>
      </c>
      <c r="B54" s="233" t="s">
        <v>756</v>
      </c>
      <c r="C54" s="243" t="s">
        <v>757</v>
      </c>
      <c r="D54" s="234" t="s">
        <v>435</v>
      </c>
      <c r="E54" s="235">
        <v>4.0477499999999997</v>
      </c>
      <c r="F54" s="236"/>
      <c r="G54" s="237">
        <f>ROUND(E54*F54,2)</f>
        <v>0</v>
      </c>
      <c r="H54" s="236"/>
      <c r="I54" s="237">
        <f>ROUND(E54*H54,2)</f>
        <v>0</v>
      </c>
      <c r="J54" s="236"/>
      <c r="K54" s="237">
        <f>ROUND(E54*J54,2)</f>
        <v>0</v>
      </c>
      <c r="L54" s="237">
        <v>21</v>
      </c>
      <c r="M54" s="237">
        <f>G54*(1+L54/100)</f>
        <v>0</v>
      </c>
      <c r="N54" s="235">
        <v>6.1199999999999997E-2</v>
      </c>
      <c r="O54" s="235">
        <f>ROUND(E54*N54,2)</f>
        <v>0.25</v>
      </c>
      <c r="P54" s="235">
        <v>0</v>
      </c>
      <c r="Q54" s="235">
        <f>ROUND(E54*P54,2)</f>
        <v>0</v>
      </c>
      <c r="R54" s="237" t="s">
        <v>321</v>
      </c>
      <c r="S54" s="237" t="s">
        <v>156</v>
      </c>
      <c r="T54" s="238" t="s">
        <v>223</v>
      </c>
      <c r="U54" s="221">
        <v>0</v>
      </c>
      <c r="V54" s="221">
        <f>ROUND(E54*U54,2)</f>
        <v>0</v>
      </c>
      <c r="W54" s="221"/>
      <c r="X54" s="221" t="s">
        <v>323</v>
      </c>
      <c r="Y54" s="221" t="s">
        <v>159</v>
      </c>
      <c r="Z54" s="211"/>
      <c r="AA54" s="211"/>
      <c r="AB54" s="211"/>
      <c r="AC54" s="211"/>
      <c r="AD54" s="211"/>
      <c r="AE54" s="211"/>
      <c r="AF54" s="211"/>
      <c r="AG54" s="211" t="s">
        <v>324</v>
      </c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2" x14ac:dyDescent="0.25">
      <c r="A55" s="218"/>
      <c r="B55" s="219"/>
      <c r="C55" s="245" t="s">
        <v>823</v>
      </c>
      <c r="D55" s="222"/>
      <c r="E55" s="223">
        <v>4.0477499999999997</v>
      </c>
      <c r="F55" s="221"/>
      <c r="G55" s="221"/>
      <c r="H55" s="221"/>
      <c r="I55" s="221"/>
      <c r="J55" s="221"/>
      <c r="K55" s="221"/>
      <c r="L55" s="221"/>
      <c r="M55" s="221"/>
      <c r="N55" s="220"/>
      <c r="O55" s="220"/>
      <c r="P55" s="220"/>
      <c r="Q55" s="220"/>
      <c r="R55" s="221"/>
      <c r="S55" s="221"/>
      <c r="T55" s="221"/>
      <c r="U55" s="221"/>
      <c r="V55" s="221"/>
      <c r="W55" s="221"/>
      <c r="X55" s="221"/>
      <c r="Y55" s="221"/>
      <c r="Z55" s="211"/>
      <c r="AA55" s="211"/>
      <c r="AB55" s="211"/>
      <c r="AC55" s="211"/>
      <c r="AD55" s="211"/>
      <c r="AE55" s="211"/>
      <c r="AF55" s="211"/>
      <c r="AG55" s="211" t="s">
        <v>164</v>
      </c>
      <c r="AH55" s="211">
        <v>0</v>
      </c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1" x14ac:dyDescent="0.25">
      <c r="A56" s="232">
        <v>18</v>
      </c>
      <c r="B56" s="233" t="s">
        <v>458</v>
      </c>
      <c r="C56" s="243" t="s">
        <v>459</v>
      </c>
      <c r="D56" s="234" t="s">
        <v>435</v>
      </c>
      <c r="E56" s="235">
        <v>1</v>
      </c>
      <c r="F56" s="236"/>
      <c r="G56" s="237">
        <f>ROUND(E56*F56,2)</f>
        <v>0</v>
      </c>
      <c r="H56" s="236"/>
      <c r="I56" s="237">
        <f>ROUND(E56*H56,2)</f>
        <v>0</v>
      </c>
      <c r="J56" s="236"/>
      <c r="K56" s="237">
        <f>ROUND(E56*J56,2)</f>
        <v>0</v>
      </c>
      <c r="L56" s="237">
        <v>21</v>
      </c>
      <c r="M56" s="237">
        <f>G56*(1+L56/100)</f>
        <v>0</v>
      </c>
      <c r="N56" s="235">
        <v>2E-3</v>
      </c>
      <c r="O56" s="235">
        <f>ROUND(E56*N56,2)</f>
        <v>0</v>
      </c>
      <c r="P56" s="235">
        <v>0</v>
      </c>
      <c r="Q56" s="235">
        <f>ROUND(E56*P56,2)</f>
        <v>0</v>
      </c>
      <c r="R56" s="237" t="s">
        <v>321</v>
      </c>
      <c r="S56" s="237" t="s">
        <v>156</v>
      </c>
      <c r="T56" s="238" t="s">
        <v>223</v>
      </c>
      <c r="U56" s="221">
        <v>0</v>
      </c>
      <c r="V56" s="221">
        <f>ROUND(E56*U56,2)</f>
        <v>0</v>
      </c>
      <c r="W56" s="221"/>
      <c r="X56" s="221" t="s">
        <v>323</v>
      </c>
      <c r="Y56" s="221" t="s">
        <v>159</v>
      </c>
      <c r="Z56" s="211"/>
      <c r="AA56" s="211"/>
      <c r="AB56" s="211"/>
      <c r="AC56" s="211"/>
      <c r="AD56" s="211"/>
      <c r="AE56" s="211"/>
      <c r="AF56" s="211"/>
      <c r="AG56" s="211" t="s">
        <v>324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2" x14ac:dyDescent="0.25">
      <c r="A57" s="218"/>
      <c r="B57" s="219"/>
      <c r="C57" s="245" t="s">
        <v>824</v>
      </c>
      <c r="D57" s="222"/>
      <c r="E57" s="223">
        <v>1</v>
      </c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164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ht="20" outlineLevel="1" x14ac:dyDescent="0.25">
      <c r="A58" s="232">
        <v>19</v>
      </c>
      <c r="B58" s="233" t="s">
        <v>760</v>
      </c>
      <c r="C58" s="243" t="s">
        <v>761</v>
      </c>
      <c r="D58" s="234" t="s">
        <v>435</v>
      </c>
      <c r="E58" s="235">
        <v>1</v>
      </c>
      <c r="F58" s="236"/>
      <c r="G58" s="237">
        <f>ROUND(E58*F58,2)</f>
        <v>0</v>
      </c>
      <c r="H58" s="236"/>
      <c r="I58" s="237">
        <f>ROUND(E58*H58,2)</f>
        <v>0</v>
      </c>
      <c r="J58" s="236"/>
      <c r="K58" s="237">
        <f>ROUND(E58*J58,2)</f>
        <v>0</v>
      </c>
      <c r="L58" s="237">
        <v>21</v>
      </c>
      <c r="M58" s="237">
        <f>G58*(1+L58/100)</f>
        <v>0</v>
      </c>
      <c r="N58" s="235">
        <v>2.58E-2</v>
      </c>
      <c r="O58" s="235">
        <f>ROUND(E58*N58,2)</f>
        <v>0.03</v>
      </c>
      <c r="P58" s="235">
        <v>0</v>
      </c>
      <c r="Q58" s="235">
        <f>ROUND(E58*P58,2)</f>
        <v>0</v>
      </c>
      <c r="R58" s="237" t="s">
        <v>321</v>
      </c>
      <c r="S58" s="237" t="s">
        <v>156</v>
      </c>
      <c r="T58" s="238" t="s">
        <v>223</v>
      </c>
      <c r="U58" s="221">
        <v>0</v>
      </c>
      <c r="V58" s="221">
        <f>ROUND(E58*U58,2)</f>
        <v>0</v>
      </c>
      <c r="W58" s="221"/>
      <c r="X58" s="221" t="s">
        <v>323</v>
      </c>
      <c r="Y58" s="221" t="s">
        <v>159</v>
      </c>
      <c r="Z58" s="211"/>
      <c r="AA58" s="211"/>
      <c r="AB58" s="211"/>
      <c r="AC58" s="211"/>
      <c r="AD58" s="211"/>
      <c r="AE58" s="211"/>
      <c r="AF58" s="211"/>
      <c r="AG58" s="211" t="s">
        <v>762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2" x14ac:dyDescent="0.25">
      <c r="A59" s="218"/>
      <c r="B59" s="219"/>
      <c r="C59" s="245" t="s">
        <v>825</v>
      </c>
      <c r="D59" s="222"/>
      <c r="E59" s="223">
        <v>1</v>
      </c>
      <c r="F59" s="221"/>
      <c r="G59" s="221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1"/>
      <c r="AA59" s="211"/>
      <c r="AB59" s="211"/>
      <c r="AC59" s="211"/>
      <c r="AD59" s="211"/>
      <c r="AE59" s="211"/>
      <c r="AF59" s="211"/>
      <c r="AG59" s="211" t="s">
        <v>164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5">
      <c r="A60" s="232">
        <v>20</v>
      </c>
      <c r="B60" s="233" t="s">
        <v>767</v>
      </c>
      <c r="C60" s="243" t="s">
        <v>768</v>
      </c>
      <c r="D60" s="234" t="s">
        <v>435</v>
      </c>
      <c r="E60" s="235">
        <v>1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5">
        <v>2.6200000000000001E-2</v>
      </c>
      <c r="O60" s="235">
        <f>ROUND(E60*N60,2)</f>
        <v>0.03</v>
      </c>
      <c r="P60" s="235">
        <v>0</v>
      </c>
      <c r="Q60" s="235">
        <f>ROUND(E60*P60,2)</f>
        <v>0</v>
      </c>
      <c r="R60" s="237" t="s">
        <v>321</v>
      </c>
      <c r="S60" s="237" t="s">
        <v>156</v>
      </c>
      <c r="T60" s="238" t="s">
        <v>223</v>
      </c>
      <c r="U60" s="221">
        <v>0</v>
      </c>
      <c r="V60" s="221">
        <f>ROUND(E60*U60,2)</f>
        <v>0</v>
      </c>
      <c r="W60" s="221"/>
      <c r="X60" s="221" t="s">
        <v>323</v>
      </c>
      <c r="Y60" s="221" t="s">
        <v>159</v>
      </c>
      <c r="Z60" s="211"/>
      <c r="AA60" s="211"/>
      <c r="AB60" s="211"/>
      <c r="AC60" s="211"/>
      <c r="AD60" s="211"/>
      <c r="AE60" s="211"/>
      <c r="AF60" s="211"/>
      <c r="AG60" s="211" t="s">
        <v>762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2" x14ac:dyDescent="0.25">
      <c r="A61" s="218"/>
      <c r="B61" s="219"/>
      <c r="C61" s="245" t="s">
        <v>58</v>
      </c>
      <c r="D61" s="222"/>
      <c r="E61" s="223">
        <v>1</v>
      </c>
      <c r="F61" s="221"/>
      <c r="G61" s="221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164</v>
      </c>
      <c r="AH61" s="211">
        <v>0</v>
      </c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5">
      <c r="A62" s="232">
        <v>21</v>
      </c>
      <c r="B62" s="233" t="s">
        <v>769</v>
      </c>
      <c r="C62" s="243" t="s">
        <v>770</v>
      </c>
      <c r="D62" s="234" t="s">
        <v>435</v>
      </c>
      <c r="E62" s="235">
        <v>1</v>
      </c>
      <c r="F62" s="236"/>
      <c r="G62" s="237">
        <f>ROUND(E62*F62,2)</f>
        <v>0</v>
      </c>
      <c r="H62" s="236"/>
      <c r="I62" s="237">
        <f>ROUND(E62*H62,2)</f>
        <v>0</v>
      </c>
      <c r="J62" s="236"/>
      <c r="K62" s="237">
        <f>ROUND(E62*J62,2)</f>
        <v>0</v>
      </c>
      <c r="L62" s="237">
        <v>21</v>
      </c>
      <c r="M62" s="237">
        <f>G62*(1+L62/100)</f>
        <v>0</v>
      </c>
      <c r="N62" s="235">
        <v>1.5E-3</v>
      </c>
      <c r="O62" s="235">
        <f>ROUND(E62*N62,2)</f>
        <v>0</v>
      </c>
      <c r="P62" s="235">
        <v>0</v>
      </c>
      <c r="Q62" s="235">
        <f>ROUND(E62*P62,2)</f>
        <v>0</v>
      </c>
      <c r="R62" s="237" t="s">
        <v>321</v>
      </c>
      <c r="S62" s="237" t="s">
        <v>156</v>
      </c>
      <c r="T62" s="238" t="s">
        <v>223</v>
      </c>
      <c r="U62" s="221">
        <v>0</v>
      </c>
      <c r="V62" s="221">
        <f>ROUND(E62*U62,2)</f>
        <v>0</v>
      </c>
      <c r="W62" s="221"/>
      <c r="X62" s="221" t="s">
        <v>323</v>
      </c>
      <c r="Y62" s="221" t="s">
        <v>159</v>
      </c>
      <c r="Z62" s="211"/>
      <c r="AA62" s="211"/>
      <c r="AB62" s="211"/>
      <c r="AC62" s="211"/>
      <c r="AD62" s="211"/>
      <c r="AE62" s="211"/>
      <c r="AF62" s="211"/>
      <c r="AG62" s="211" t="s">
        <v>762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2" x14ac:dyDescent="0.25">
      <c r="A63" s="218"/>
      <c r="B63" s="219"/>
      <c r="C63" s="245" t="s">
        <v>58</v>
      </c>
      <c r="D63" s="222"/>
      <c r="E63" s="223">
        <v>1</v>
      </c>
      <c r="F63" s="221"/>
      <c r="G63" s="221"/>
      <c r="H63" s="221"/>
      <c r="I63" s="221"/>
      <c r="J63" s="221"/>
      <c r="K63" s="221"/>
      <c r="L63" s="221"/>
      <c r="M63" s="221"/>
      <c r="N63" s="220"/>
      <c r="O63" s="220"/>
      <c r="P63" s="220"/>
      <c r="Q63" s="220"/>
      <c r="R63" s="221"/>
      <c r="S63" s="221"/>
      <c r="T63" s="221"/>
      <c r="U63" s="221"/>
      <c r="V63" s="221"/>
      <c r="W63" s="221"/>
      <c r="X63" s="221"/>
      <c r="Y63" s="221"/>
      <c r="Z63" s="211"/>
      <c r="AA63" s="211"/>
      <c r="AB63" s="211"/>
      <c r="AC63" s="211"/>
      <c r="AD63" s="211"/>
      <c r="AE63" s="211"/>
      <c r="AF63" s="211"/>
      <c r="AG63" s="211" t="s">
        <v>164</v>
      </c>
      <c r="AH63" s="211">
        <v>0</v>
      </c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ht="20" outlineLevel="1" x14ac:dyDescent="0.25">
      <c r="A64" s="232">
        <v>22</v>
      </c>
      <c r="B64" s="233" t="s">
        <v>771</v>
      </c>
      <c r="C64" s="243" t="s">
        <v>772</v>
      </c>
      <c r="D64" s="234" t="s">
        <v>435</v>
      </c>
      <c r="E64" s="235">
        <v>1</v>
      </c>
      <c r="F64" s="236"/>
      <c r="G64" s="237">
        <f>ROUND(E64*F64,2)</f>
        <v>0</v>
      </c>
      <c r="H64" s="236"/>
      <c r="I64" s="237">
        <f>ROUND(E64*H64,2)</f>
        <v>0</v>
      </c>
      <c r="J64" s="236"/>
      <c r="K64" s="237">
        <f>ROUND(E64*J64,2)</f>
        <v>0</v>
      </c>
      <c r="L64" s="237">
        <v>21</v>
      </c>
      <c r="M64" s="237">
        <f>G64*(1+L64/100)</f>
        <v>0</v>
      </c>
      <c r="N64" s="235">
        <v>5.1999999999999998E-2</v>
      </c>
      <c r="O64" s="235">
        <f>ROUND(E64*N64,2)</f>
        <v>0.05</v>
      </c>
      <c r="P64" s="235">
        <v>0</v>
      </c>
      <c r="Q64" s="235">
        <f>ROUND(E64*P64,2)</f>
        <v>0</v>
      </c>
      <c r="R64" s="237" t="s">
        <v>321</v>
      </c>
      <c r="S64" s="237" t="s">
        <v>156</v>
      </c>
      <c r="T64" s="238" t="s">
        <v>223</v>
      </c>
      <c r="U64" s="221">
        <v>0</v>
      </c>
      <c r="V64" s="221">
        <f>ROUND(E64*U64,2)</f>
        <v>0</v>
      </c>
      <c r="W64" s="221"/>
      <c r="X64" s="221" t="s">
        <v>323</v>
      </c>
      <c r="Y64" s="221" t="s">
        <v>159</v>
      </c>
      <c r="Z64" s="211"/>
      <c r="AA64" s="211"/>
      <c r="AB64" s="211"/>
      <c r="AC64" s="211"/>
      <c r="AD64" s="211"/>
      <c r="AE64" s="211"/>
      <c r="AF64" s="211"/>
      <c r="AG64" s="211" t="s">
        <v>762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2" x14ac:dyDescent="0.25">
      <c r="A65" s="218"/>
      <c r="B65" s="219"/>
      <c r="C65" s="245" t="s">
        <v>825</v>
      </c>
      <c r="D65" s="222"/>
      <c r="E65" s="223">
        <v>1</v>
      </c>
      <c r="F65" s="221"/>
      <c r="G65" s="221"/>
      <c r="H65" s="221"/>
      <c r="I65" s="221"/>
      <c r="J65" s="221"/>
      <c r="K65" s="221"/>
      <c r="L65" s="221"/>
      <c r="M65" s="221"/>
      <c r="N65" s="220"/>
      <c r="O65" s="220"/>
      <c r="P65" s="220"/>
      <c r="Q65" s="220"/>
      <c r="R65" s="221"/>
      <c r="S65" s="221"/>
      <c r="T65" s="221"/>
      <c r="U65" s="221"/>
      <c r="V65" s="221"/>
      <c r="W65" s="221"/>
      <c r="X65" s="221"/>
      <c r="Y65" s="221"/>
      <c r="Z65" s="211"/>
      <c r="AA65" s="211"/>
      <c r="AB65" s="211"/>
      <c r="AC65" s="211"/>
      <c r="AD65" s="211"/>
      <c r="AE65" s="211"/>
      <c r="AF65" s="211"/>
      <c r="AG65" s="211" t="s">
        <v>164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5">
      <c r="A66" s="232">
        <v>23</v>
      </c>
      <c r="B66" s="233" t="s">
        <v>777</v>
      </c>
      <c r="C66" s="243" t="s">
        <v>778</v>
      </c>
      <c r="D66" s="234" t="s">
        <v>435</v>
      </c>
      <c r="E66" s="235">
        <v>1</v>
      </c>
      <c r="F66" s="236"/>
      <c r="G66" s="237">
        <f>ROUND(E66*F66,2)</f>
        <v>0</v>
      </c>
      <c r="H66" s="236"/>
      <c r="I66" s="237">
        <f>ROUND(E66*H66,2)</f>
        <v>0</v>
      </c>
      <c r="J66" s="236"/>
      <c r="K66" s="237">
        <f>ROUND(E66*J66,2)</f>
        <v>0</v>
      </c>
      <c r="L66" s="237">
        <v>21</v>
      </c>
      <c r="M66" s="237">
        <f>G66*(1+L66/100)</f>
        <v>0</v>
      </c>
      <c r="N66" s="235">
        <v>0.16900000000000001</v>
      </c>
      <c r="O66" s="235">
        <f>ROUND(E66*N66,2)</f>
        <v>0.17</v>
      </c>
      <c r="P66" s="235">
        <v>0</v>
      </c>
      <c r="Q66" s="235">
        <f>ROUND(E66*P66,2)</f>
        <v>0</v>
      </c>
      <c r="R66" s="237" t="s">
        <v>321</v>
      </c>
      <c r="S66" s="237" t="s">
        <v>156</v>
      </c>
      <c r="T66" s="238" t="s">
        <v>223</v>
      </c>
      <c r="U66" s="221">
        <v>0</v>
      </c>
      <c r="V66" s="221">
        <f>ROUND(E66*U66,2)</f>
        <v>0</v>
      </c>
      <c r="W66" s="221"/>
      <c r="X66" s="221" t="s">
        <v>323</v>
      </c>
      <c r="Y66" s="221" t="s">
        <v>159</v>
      </c>
      <c r="Z66" s="211"/>
      <c r="AA66" s="211"/>
      <c r="AB66" s="211"/>
      <c r="AC66" s="211"/>
      <c r="AD66" s="211"/>
      <c r="AE66" s="211"/>
      <c r="AF66" s="211"/>
      <c r="AG66" s="211" t="s">
        <v>324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2" x14ac:dyDescent="0.25">
      <c r="A67" s="218"/>
      <c r="B67" s="219"/>
      <c r="C67" s="245" t="s">
        <v>825</v>
      </c>
      <c r="D67" s="222"/>
      <c r="E67" s="223">
        <v>1</v>
      </c>
      <c r="F67" s="221"/>
      <c r="G67" s="221"/>
      <c r="H67" s="221"/>
      <c r="I67" s="221"/>
      <c r="J67" s="221"/>
      <c r="K67" s="221"/>
      <c r="L67" s="221"/>
      <c r="M67" s="221"/>
      <c r="N67" s="220"/>
      <c r="O67" s="220"/>
      <c r="P67" s="220"/>
      <c r="Q67" s="220"/>
      <c r="R67" s="221"/>
      <c r="S67" s="221"/>
      <c r="T67" s="221"/>
      <c r="U67" s="221"/>
      <c r="V67" s="221"/>
      <c r="W67" s="221"/>
      <c r="X67" s="221"/>
      <c r="Y67" s="221"/>
      <c r="Z67" s="211"/>
      <c r="AA67" s="211"/>
      <c r="AB67" s="211"/>
      <c r="AC67" s="211"/>
      <c r="AD67" s="211"/>
      <c r="AE67" s="211"/>
      <c r="AF67" s="211"/>
      <c r="AG67" s="211" t="s">
        <v>164</v>
      </c>
      <c r="AH67" s="211">
        <v>0</v>
      </c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ht="13" x14ac:dyDescent="0.25">
      <c r="A68" s="225" t="s">
        <v>151</v>
      </c>
      <c r="B68" s="226" t="s">
        <v>113</v>
      </c>
      <c r="C68" s="242" t="s">
        <v>114</v>
      </c>
      <c r="D68" s="227"/>
      <c r="E68" s="228"/>
      <c r="F68" s="229"/>
      <c r="G68" s="229">
        <f>SUMIF(AG69:AG73,"&lt;&gt;NOR",G69:G73)</f>
        <v>0</v>
      </c>
      <c r="H68" s="229"/>
      <c r="I68" s="229">
        <f>SUM(I69:I73)</f>
        <v>0</v>
      </c>
      <c r="J68" s="229"/>
      <c r="K68" s="229">
        <f>SUM(K69:K73)</f>
        <v>0</v>
      </c>
      <c r="L68" s="229"/>
      <c r="M68" s="229">
        <f>SUM(M69:M73)</f>
        <v>0</v>
      </c>
      <c r="N68" s="228"/>
      <c r="O68" s="228">
        <f>SUM(O69:O73)</f>
        <v>0</v>
      </c>
      <c r="P68" s="228"/>
      <c r="Q68" s="228">
        <f>SUM(Q69:Q73)</f>
        <v>0</v>
      </c>
      <c r="R68" s="229"/>
      <c r="S68" s="229"/>
      <c r="T68" s="230"/>
      <c r="U68" s="224"/>
      <c r="V68" s="224">
        <f>SUM(V69:V73)</f>
        <v>23.1</v>
      </c>
      <c r="W68" s="224"/>
      <c r="X68" s="224"/>
      <c r="Y68" s="224"/>
      <c r="AG68" t="s">
        <v>152</v>
      </c>
    </row>
    <row r="69" spans="1:60" outlineLevel="1" x14ac:dyDescent="0.25">
      <c r="A69" s="232">
        <v>24</v>
      </c>
      <c r="B69" s="233" t="s">
        <v>791</v>
      </c>
      <c r="C69" s="243" t="s">
        <v>792</v>
      </c>
      <c r="D69" s="234" t="s">
        <v>320</v>
      </c>
      <c r="E69" s="235">
        <v>109.23941000000001</v>
      </c>
      <c r="F69" s="236"/>
      <c r="G69" s="237">
        <f>ROUND(E69*F69,2)</f>
        <v>0</v>
      </c>
      <c r="H69" s="236"/>
      <c r="I69" s="237">
        <f>ROUND(E69*H69,2)</f>
        <v>0</v>
      </c>
      <c r="J69" s="236"/>
      <c r="K69" s="237">
        <f>ROUND(E69*J69,2)</f>
        <v>0</v>
      </c>
      <c r="L69" s="237">
        <v>21</v>
      </c>
      <c r="M69" s="237">
        <f>G69*(1+L69/100)</f>
        <v>0</v>
      </c>
      <c r="N69" s="235">
        <v>0</v>
      </c>
      <c r="O69" s="235">
        <f>ROUND(E69*N69,2)</f>
        <v>0</v>
      </c>
      <c r="P69" s="235">
        <v>0</v>
      </c>
      <c r="Q69" s="235">
        <f>ROUND(E69*P69,2)</f>
        <v>0</v>
      </c>
      <c r="R69" s="237" t="s">
        <v>336</v>
      </c>
      <c r="S69" s="237" t="s">
        <v>156</v>
      </c>
      <c r="T69" s="238" t="s">
        <v>223</v>
      </c>
      <c r="U69" s="221">
        <v>0.21149999999999999</v>
      </c>
      <c r="V69" s="221">
        <f>ROUND(E69*U69,2)</f>
        <v>23.1</v>
      </c>
      <c r="W69" s="221"/>
      <c r="X69" s="221" t="s">
        <v>542</v>
      </c>
      <c r="Y69" s="221" t="s">
        <v>159</v>
      </c>
      <c r="Z69" s="211"/>
      <c r="AA69" s="211"/>
      <c r="AB69" s="211"/>
      <c r="AC69" s="211"/>
      <c r="AD69" s="211"/>
      <c r="AE69" s="211"/>
      <c r="AF69" s="211"/>
      <c r="AG69" s="211" t="s">
        <v>543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2" x14ac:dyDescent="0.25">
      <c r="A70" s="218"/>
      <c r="B70" s="219"/>
      <c r="C70" s="261" t="s">
        <v>793</v>
      </c>
      <c r="D70" s="260"/>
      <c r="E70" s="260"/>
      <c r="F70" s="260"/>
      <c r="G70" s="260"/>
      <c r="H70" s="221"/>
      <c r="I70" s="221"/>
      <c r="J70" s="221"/>
      <c r="K70" s="221"/>
      <c r="L70" s="221"/>
      <c r="M70" s="221"/>
      <c r="N70" s="220"/>
      <c r="O70" s="220"/>
      <c r="P70" s="220"/>
      <c r="Q70" s="220"/>
      <c r="R70" s="221"/>
      <c r="S70" s="221"/>
      <c r="T70" s="221"/>
      <c r="U70" s="221"/>
      <c r="V70" s="221"/>
      <c r="W70" s="221"/>
      <c r="X70" s="221"/>
      <c r="Y70" s="221"/>
      <c r="Z70" s="211"/>
      <c r="AA70" s="211"/>
      <c r="AB70" s="211"/>
      <c r="AC70" s="211"/>
      <c r="AD70" s="211"/>
      <c r="AE70" s="211"/>
      <c r="AF70" s="211"/>
      <c r="AG70" s="211" t="s">
        <v>226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2" x14ac:dyDescent="0.25">
      <c r="A71" s="218"/>
      <c r="B71" s="219"/>
      <c r="C71" s="245" t="s">
        <v>545</v>
      </c>
      <c r="D71" s="222"/>
      <c r="E71" s="223"/>
      <c r="F71" s="221"/>
      <c r="G71" s="221"/>
      <c r="H71" s="221"/>
      <c r="I71" s="221"/>
      <c r="J71" s="221"/>
      <c r="K71" s="221"/>
      <c r="L71" s="221"/>
      <c r="M71" s="221"/>
      <c r="N71" s="220"/>
      <c r="O71" s="220"/>
      <c r="P71" s="220"/>
      <c r="Q71" s="220"/>
      <c r="R71" s="221"/>
      <c r="S71" s="221"/>
      <c r="T71" s="221"/>
      <c r="U71" s="221"/>
      <c r="V71" s="221"/>
      <c r="W71" s="221"/>
      <c r="X71" s="221"/>
      <c r="Y71" s="221"/>
      <c r="Z71" s="211"/>
      <c r="AA71" s="211"/>
      <c r="AB71" s="211"/>
      <c r="AC71" s="211"/>
      <c r="AD71" s="211"/>
      <c r="AE71" s="211"/>
      <c r="AF71" s="211"/>
      <c r="AG71" s="211" t="s">
        <v>164</v>
      </c>
      <c r="AH71" s="211">
        <v>0</v>
      </c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3" x14ac:dyDescent="0.25">
      <c r="A72" s="218"/>
      <c r="B72" s="219"/>
      <c r="C72" s="245" t="s">
        <v>826</v>
      </c>
      <c r="D72" s="222"/>
      <c r="E72" s="223"/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1"/>
      <c r="AA72" s="211"/>
      <c r="AB72" s="211"/>
      <c r="AC72" s="211"/>
      <c r="AD72" s="211"/>
      <c r="AE72" s="211"/>
      <c r="AF72" s="211"/>
      <c r="AG72" s="211" t="s">
        <v>164</v>
      </c>
      <c r="AH72" s="211">
        <v>0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3" x14ac:dyDescent="0.25">
      <c r="A73" s="218"/>
      <c r="B73" s="219"/>
      <c r="C73" s="245" t="s">
        <v>827</v>
      </c>
      <c r="D73" s="222"/>
      <c r="E73" s="223">
        <v>109.23941000000001</v>
      </c>
      <c r="F73" s="221"/>
      <c r="G73" s="221"/>
      <c r="H73" s="221"/>
      <c r="I73" s="221"/>
      <c r="J73" s="221"/>
      <c r="K73" s="221"/>
      <c r="L73" s="221"/>
      <c r="M73" s="221"/>
      <c r="N73" s="220"/>
      <c r="O73" s="220"/>
      <c r="P73" s="220"/>
      <c r="Q73" s="220"/>
      <c r="R73" s="221"/>
      <c r="S73" s="221"/>
      <c r="T73" s="221"/>
      <c r="U73" s="221"/>
      <c r="V73" s="221"/>
      <c r="W73" s="221"/>
      <c r="X73" s="221"/>
      <c r="Y73" s="221"/>
      <c r="Z73" s="211"/>
      <c r="AA73" s="211"/>
      <c r="AB73" s="211"/>
      <c r="AC73" s="211"/>
      <c r="AD73" s="211"/>
      <c r="AE73" s="211"/>
      <c r="AF73" s="211"/>
      <c r="AG73" s="211" t="s">
        <v>164</v>
      </c>
      <c r="AH73" s="211">
        <v>0</v>
      </c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x14ac:dyDescent="0.25">
      <c r="A74" s="3"/>
      <c r="B74" s="4"/>
      <c r="C74" s="247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AE74">
        <v>15</v>
      </c>
      <c r="AF74">
        <v>21</v>
      </c>
      <c r="AG74" t="s">
        <v>137</v>
      </c>
    </row>
    <row r="75" spans="1:60" ht="13" x14ac:dyDescent="0.25">
      <c r="A75" s="214"/>
      <c r="B75" s="215" t="s">
        <v>29</v>
      </c>
      <c r="C75" s="248"/>
      <c r="D75" s="216"/>
      <c r="E75" s="217"/>
      <c r="F75" s="217"/>
      <c r="G75" s="231">
        <f>G8+G38+G42+G68</f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AE75">
        <f>SUMIF(L7:L73,AE74,G7:G73)</f>
        <v>0</v>
      </c>
      <c r="AF75">
        <f>SUMIF(L7:L73,AF74,G7:G73)</f>
        <v>0</v>
      </c>
      <c r="AG75" t="s">
        <v>172</v>
      </c>
    </row>
    <row r="76" spans="1:60" x14ac:dyDescent="0.25">
      <c r="C76" s="249"/>
      <c r="D76" s="10"/>
      <c r="AG76" t="s">
        <v>173</v>
      </c>
    </row>
    <row r="77" spans="1:60" x14ac:dyDescent="0.25">
      <c r="D77" s="10"/>
    </row>
    <row r="78" spans="1:60" x14ac:dyDescent="0.25">
      <c r="D78" s="10"/>
    </row>
    <row r="79" spans="1:60" x14ac:dyDescent="0.25">
      <c r="D79" s="10"/>
    </row>
    <row r="80" spans="1:60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ZCnB13TfqBeRUyFPtfKDna2uHAk2s7ZGY+sPKKRRKnCl1C/7QbK3DMfkLxWp7OCtX4uWMC19zA00Cqtqg2pJTQ==" saltValue="vSFdENZgRncqe0PP3KACNg==" spinCount="100000" sheet="1" formatRows="0"/>
  <mergeCells count="15">
    <mergeCell ref="C40:G40"/>
    <mergeCell ref="C44:G44"/>
    <mergeCell ref="C70:G70"/>
    <mergeCell ref="C16:G16"/>
    <mergeCell ref="C19:G19"/>
    <mergeCell ref="C22:G22"/>
    <mergeCell ref="C25:G25"/>
    <mergeCell ref="C28:G28"/>
    <mergeCell ref="C31:G31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92EBC-A9AA-4E5A-8275-5E2FF4C9FC9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72</v>
      </c>
      <c r="C3" s="200" t="s">
        <v>73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62</v>
      </c>
      <c r="C4" s="203" t="s">
        <v>76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SUMIF(AG9:AG36,"&lt;&gt;NOR",G9:G36)</f>
        <v>0</v>
      </c>
      <c r="H8" s="229"/>
      <c r="I8" s="229">
        <f>SUM(I9:I36)</f>
        <v>0</v>
      </c>
      <c r="J8" s="229"/>
      <c r="K8" s="229">
        <f>SUM(K9:K36)</f>
        <v>0</v>
      </c>
      <c r="L8" s="229"/>
      <c r="M8" s="229">
        <f>SUM(M9:M36)</f>
        <v>0</v>
      </c>
      <c r="N8" s="228"/>
      <c r="O8" s="228">
        <f>SUM(O9:O36)</f>
        <v>44.29</v>
      </c>
      <c r="P8" s="228"/>
      <c r="Q8" s="228">
        <f>SUM(Q9:Q36)</f>
        <v>0</v>
      </c>
      <c r="R8" s="229"/>
      <c r="S8" s="229"/>
      <c r="T8" s="230"/>
      <c r="U8" s="224"/>
      <c r="V8" s="224">
        <f>SUM(V9:V36)</f>
        <v>22.86</v>
      </c>
      <c r="W8" s="224"/>
      <c r="X8" s="224"/>
      <c r="Y8" s="224"/>
      <c r="AG8" t="s">
        <v>152</v>
      </c>
    </row>
    <row r="9" spans="1:60" outlineLevel="1" x14ac:dyDescent="0.25">
      <c r="A9" s="232">
        <v>1</v>
      </c>
      <c r="B9" s="233" t="s">
        <v>698</v>
      </c>
      <c r="C9" s="243" t="s">
        <v>699</v>
      </c>
      <c r="D9" s="234" t="s">
        <v>249</v>
      </c>
      <c r="E9" s="235">
        <v>21.024000000000001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250</v>
      </c>
      <c r="S9" s="237" t="s">
        <v>156</v>
      </c>
      <c r="T9" s="238" t="s">
        <v>223</v>
      </c>
      <c r="U9" s="221">
        <v>0.16</v>
      </c>
      <c r="V9" s="221">
        <f>ROUND(E9*U9,2)</f>
        <v>3.36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0.5" outlineLevel="2" x14ac:dyDescent="0.25">
      <c r="A10" s="218"/>
      <c r="B10" s="219"/>
      <c r="C10" s="261" t="s">
        <v>266</v>
      </c>
      <c r="D10" s="260"/>
      <c r="E10" s="260"/>
      <c r="F10" s="260"/>
      <c r="G10" s="26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226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41" t="str">
        <f>C10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828</v>
      </c>
      <c r="D11" s="222"/>
      <c r="E11" s="223">
        <v>21.024000000000001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32">
        <v>2</v>
      </c>
      <c r="B12" s="233" t="s">
        <v>268</v>
      </c>
      <c r="C12" s="243" t="s">
        <v>269</v>
      </c>
      <c r="D12" s="234" t="s">
        <v>249</v>
      </c>
      <c r="E12" s="235">
        <v>21.024000000000001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7" t="s">
        <v>250</v>
      </c>
      <c r="S12" s="237" t="s">
        <v>156</v>
      </c>
      <c r="T12" s="238" t="s">
        <v>223</v>
      </c>
      <c r="U12" s="221">
        <v>8.4000000000000005E-2</v>
      </c>
      <c r="V12" s="221">
        <f>ROUND(E12*U12,2)</f>
        <v>1.77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ht="20.5" outlineLevel="2" x14ac:dyDescent="0.25">
      <c r="A13" s="218"/>
      <c r="B13" s="219"/>
      <c r="C13" s="261" t="s">
        <v>266</v>
      </c>
      <c r="D13" s="260"/>
      <c r="E13" s="260"/>
      <c r="F13" s="260"/>
      <c r="G13" s="260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226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41" t="str">
        <f>C13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13" s="211"/>
      <c r="BC13" s="211"/>
      <c r="BD13" s="211"/>
      <c r="BE13" s="211"/>
      <c r="BF13" s="211"/>
      <c r="BG13" s="211"/>
      <c r="BH13" s="211"/>
    </row>
    <row r="14" spans="1:60" outlineLevel="2" x14ac:dyDescent="0.25">
      <c r="A14" s="218"/>
      <c r="B14" s="219"/>
      <c r="C14" s="245" t="s">
        <v>829</v>
      </c>
      <c r="D14" s="222"/>
      <c r="E14" s="223">
        <v>21.024000000000001</v>
      </c>
      <c r="F14" s="221"/>
      <c r="G14" s="221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164</v>
      </c>
      <c r="AH14" s="211">
        <v>5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5">
      <c r="A15" s="232">
        <v>3</v>
      </c>
      <c r="B15" s="233" t="s">
        <v>271</v>
      </c>
      <c r="C15" s="243" t="s">
        <v>272</v>
      </c>
      <c r="D15" s="234" t="s">
        <v>221</v>
      </c>
      <c r="E15" s="235">
        <v>46.72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9.8999999999999999E-4</v>
      </c>
      <c r="O15" s="235">
        <f>ROUND(E15*N15,2)</f>
        <v>0.05</v>
      </c>
      <c r="P15" s="235">
        <v>0</v>
      </c>
      <c r="Q15" s="235">
        <f>ROUND(E15*P15,2)</f>
        <v>0</v>
      </c>
      <c r="R15" s="237" t="s">
        <v>250</v>
      </c>
      <c r="S15" s="237" t="s">
        <v>156</v>
      </c>
      <c r="T15" s="238" t="s">
        <v>223</v>
      </c>
      <c r="U15" s="221">
        <v>0.23599999999999999</v>
      </c>
      <c r="V15" s="221">
        <f>ROUND(E15*U15,2)</f>
        <v>11.03</v>
      </c>
      <c r="W15" s="221"/>
      <c r="X15" s="221" t="s">
        <v>198</v>
      </c>
      <c r="Y15" s="221" t="s">
        <v>159</v>
      </c>
      <c r="Z15" s="211"/>
      <c r="AA15" s="211"/>
      <c r="AB15" s="211"/>
      <c r="AC15" s="211"/>
      <c r="AD15" s="211"/>
      <c r="AE15" s="211"/>
      <c r="AF15" s="211"/>
      <c r="AG15" s="211" t="s">
        <v>273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2" x14ac:dyDescent="0.25">
      <c r="A16" s="218"/>
      <c r="B16" s="219"/>
      <c r="C16" s="261" t="s">
        <v>274</v>
      </c>
      <c r="D16" s="260"/>
      <c r="E16" s="260"/>
      <c r="F16" s="260"/>
      <c r="G16" s="260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226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2" x14ac:dyDescent="0.25">
      <c r="A17" s="218"/>
      <c r="B17" s="219"/>
      <c r="C17" s="245" t="s">
        <v>830</v>
      </c>
      <c r="D17" s="222"/>
      <c r="E17" s="223">
        <v>46.72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2">
        <v>4</v>
      </c>
      <c r="B18" s="233" t="s">
        <v>276</v>
      </c>
      <c r="C18" s="243" t="s">
        <v>277</v>
      </c>
      <c r="D18" s="234" t="s">
        <v>221</v>
      </c>
      <c r="E18" s="235">
        <v>46.72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 t="s">
        <v>250</v>
      </c>
      <c r="S18" s="237" t="s">
        <v>156</v>
      </c>
      <c r="T18" s="238" t="s">
        <v>223</v>
      </c>
      <c r="U18" s="221">
        <v>7.0000000000000007E-2</v>
      </c>
      <c r="V18" s="221">
        <f>ROUND(E18*U18,2)</f>
        <v>3.27</v>
      </c>
      <c r="W18" s="221"/>
      <c r="X18" s="221" t="s">
        <v>198</v>
      </c>
      <c r="Y18" s="221" t="s">
        <v>159</v>
      </c>
      <c r="Z18" s="211"/>
      <c r="AA18" s="211"/>
      <c r="AB18" s="211"/>
      <c r="AC18" s="211"/>
      <c r="AD18" s="211"/>
      <c r="AE18" s="211"/>
      <c r="AF18" s="211"/>
      <c r="AG18" s="211" t="s">
        <v>273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61" t="s">
        <v>278</v>
      </c>
      <c r="D19" s="260"/>
      <c r="E19" s="260"/>
      <c r="F19" s="260"/>
      <c r="G19" s="260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226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2" x14ac:dyDescent="0.25">
      <c r="A20" s="218"/>
      <c r="B20" s="219"/>
      <c r="C20" s="245" t="s">
        <v>831</v>
      </c>
      <c r="D20" s="222"/>
      <c r="E20" s="223">
        <v>46.72</v>
      </c>
      <c r="F20" s="221"/>
      <c r="G20" s="221"/>
      <c r="H20" s="221"/>
      <c r="I20" s="221"/>
      <c r="J20" s="221"/>
      <c r="K20" s="221"/>
      <c r="L20" s="221"/>
      <c r="M20" s="221"/>
      <c r="N20" s="220"/>
      <c r="O20" s="220"/>
      <c r="P20" s="220"/>
      <c r="Q20" s="220"/>
      <c r="R20" s="221"/>
      <c r="S20" s="221"/>
      <c r="T20" s="221"/>
      <c r="U20" s="221"/>
      <c r="V20" s="221"/>
      <c r="W20" s="221"/>
      <c r="X20" s="221"/>
      <c r="Y20" s="221"/>
      <c r="Z20" s="211"/>
      <c r="AA20" s="211"/>
      <c r="AB20" s="211"/>
      <c r="AC20" s="211"/>
      <c r="AD20" s="211"/>
      <c r="AE20" s="211"/>
      <c r="AF20" s="211"/>
      <c r="AG20" s="211" t="s">
        <v>164</v>
      </c>
      <c r="AH20" s="211">
        <v>5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5">
      <c r="A21" s="232">
        <v>5</v>
      </c>
      <c r="B21" s="233" t="s">
        <v>284</v>
      </c>
      <c r="C21" s="243" t="s">
        <v>285</v>
      </c>
      <c r="D21" s="234" t="s">
        <v>249</v>
      </c>
      <c r="E21" s="235">
        <v>21.024000000000001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 t="s">
        <v>250</v>
      </c>
      <c r="S21" s="237" t="s">
        <v>156</v>
      </c>
      <c r="T21" s="238" t="s">
        <v>223</v>
      </c>
      <c r="U21" s="221">
        <v>0</v>
      </c>
      <c r="V21" s="221">
        <f>ROUND(E21*U21,2)</f>
        <v>0</v>
      </c>
      <c r="W21" s="221"/>
      <c r="X21" s="221" t="s">
        <v>198</v>
      </c>
      <c r="Y21" s="221" t="s">
        <v>159</v>
      </c>
      <c r="Z21" s="211"/>
      <c r="AA21" s="211"/>
      <c r="AB21" s="211"/>
      <c r="AC21" s="211"/>
      <c r="AD21" s="211"/>
      <c r="AE21" s="211"/>
      <c r="AF21" s="211"/>
      <c r="AG21" s="211" t="s">
        <v>273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18"/>
      <c r="B22" s="219"/>
      <c r="C22" s="261" t="s">
        <v>282</v>
      </c>
      <c r="D22" s="260"/>
      <c r="E22" s="260"/>
      <c r="F22" s="260"/>
      <c r="G22" s="260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226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2" x14ac:dyDescent="0.25">
      <c r="A23" s="218"/>
      <c r="B23" s="219"/>
      <c r="C23" s="245" t="s">
        <v>829</v>
      </c>
      <c r="D23" s="222"/>
      <c r="E23" s="223">
        <v>21.024000000000001</v>
      </c>
      <c r="F23" s="221"/>
      <c r="G23" s="221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164</v>
      </c>
      <c r="AH23" s="211">
        <v>5</v>
      </c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ht="20" outlineLevel="1" x14ac:dyDescent="0.25">
      <c r="A24" s="232">
        <v>6</v>
      </c>
      <c r="B24" s="233" t="s">
        <v>289</v>
      </c>
      <c r="C24" s="243" t="s">
        <v>718</v>
      </c>
      <c r="D24" s="234" t="s">
        <v>249</v>
      </c>
      <c r="E24" s="235">
        <v>105.12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 t="s">
        <v>250</v>
      </c>
      <c r="S24" s="237" t="s">
        <v>156</v>
      </c>
      <c r="T24" s="238" t="s">
        <v>223</v>
      </c>
      <c r="U24" s="221">
        <v>0</v>
      </c>
      <c r="V24" s="221">
        <f>ROUND(E24*U24,2)</f>
        <v>0</v>
      </c>
      <c r="W24" s="221"/>
      <c r="X24" s="221" t="s">
        <v>198</v>
      </c>
      <c r="Y24" s="221" t="s">
        <v>159</v>
      </c>
      <c r="Z24" s="211"/>
      <c r="AA24" s="211"/>
      <c r="AB24" s="211"/>
      <c r="AC24" s="211"/>
      <c r="AD24" s="211"/>
      <c r="AE24" s="211"/>
      <c r="AF24" s="211"/>
      <c r="AG24" s="211" t="s">
        <v>224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61" t="s">
        <v>282</v>
      </c>
      <c r="D25" s="260"/>
      <c r="E25" s="260"/>
      <c r="F25" s="260"/>
      <c r="G25" s="260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226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2" x14ac:dyDescent="0.25">
      <c r="A26" s="218"/>
      <c r="B26" s="219"/>
      <c r="C26" s="245" t="s">
        <v>832</v>
      </c>
      <c r="D26" s="222"/>
      <c r="E26" s="223">
        <v>105.12</v>
      </c>
      <c r="F26" s="221"/>
      <c r="G26" s="221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164</v>
      </c>
      <c r="AH26" s="211">
        <v>5</v>
      </c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ht="20" outlineLevel="1" x14ac:dyDescent="0.25">
      <c r="A27" s="232">
        <v>7</v>
      </c>
      <c r="B27" s="233" t="s">
        <v>292</v>
      </c>
      <c r="C27" s="243" t="s">
        <v>293</v>
      </c>
      <c r="D27" s="234" t="s">
        <v>249</v>
      </c>
      <c r="E27" s="235">
        <v>18.143999999999998</v>
      </c>
      <c r="F27" s="236"/>
      <c r="G27" s="237">
        <f>ROUND(E27*F27,2)</f>
        <v>0</v>
      </c>
      <c r="H27" s="236"/>
      <c r="I27" s="237">
        <f>ROUND(E27*H27,2)</f>
        <v>0</v>
      </c>
      <c r="J27" s="236"/>
      <c r="K27" s="237">
        <f>ROUND(E27*J27,2)</f>
        <v>0</v>
      </c>
      <c r="L27" s="237">
        <v>21</v>
      </c>
      <c r="M27" s="237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7" t="s">
        <v>250</v>
      </c>
      <c r="S27" s="237" t="s">
        <v>156</v>
      </c>
      <c r="T27" s="238" t="s">
        <v>223</v>
      </c>
      <c r="U27" s="221">
        <v>0</v>
      </c>
      <c r="V27" s="221">
        <f>ROUND(E27*U27,2)</f>
        <v>0</v>
      </c>
      <c r="W27" s="221"/>
      <c r="X27" s="221" t="s">
        <v>198</v>
      </c>
      <c r="Y27" s="221" t="s">
        <v>159</v>
      </c>
      <c r="Z27" s="211"/>
      <c r="AA27" s="211"/>
      <c r="AB27" s="211"/>
      <c r="AC27" s="211"/>
      <c r="AD27" s="211"/>
      <c r="AE27" s="211"/>
      <c r="AF27" s="211"/>
      <c r="AG27" s="211" t="s">
        <v>273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2" x14ac:dyDescent="0.25">
      <c r="A28" s="218"/>
      <c r="B28" s="219"/>
      <c r="C28" s="261" t="s">
        <v>294</v>
      </c>
      <c r="D28" s="260"/>
      <c r="E28" s="260"/>
      <c r="F28" s="260"/>
      <c r="G28" s="260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226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18"/>
      <c r="B29" s="219"/>
      <c r="C29" s="245" t="s">
        <v>833</v>
      </c>
      <c r="D29" s="222"/>
      <c r="E29" s="223">
        <v>18.143999999999998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164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5">
      <c r="A30" s="232">
        <v>8</v>
      </c>
      <c r="B30" s="233" t="s">
        <v>297</v>
      </c>
      <c r="C30" s="243" t="s">
        <v>298</v>
      </c>
      <c r="D30" s="234" t="s">
        <v>249</v>
      </c>
      <c r="E30" s="235">
        <v>2.16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1.7</v>
      </c>
      <c r="O30" s="235">
        <f>ROUND(E30*N30,2)</f>
        <v>3.67</v>
      </c>
      <c r="P30" s="235">
        <v>0</v>
      </c>
      <c r="Q30" s="235">
        <f>ROUND(E30*P30,2)</f>
        <v>0</v>
      </c>
      <c r="R30" s="237" t="s">
        <v>250</v>
      </c>
      <c r="S30" s="237" t="s">
        <v>156</v>
      </c>
      <c r="T30" s="238" t="s">
        <v>223</v>
      </c>
      <c r="U30" s="221">
        <v>1.59</v>
      </c>
      <c r="V30" s="221">
        <f>ROUND(E30*U30,2)</f>
        <v>3.43</v>
      </c>
      <c r="W30" s="221"/>
      <c r="X30" s="221" t="s">
        <v>198</v>
      </c>
      <c r="Y30" s="221" t="s">
        <v>159</v>
      </c>
      <c r="Z30" s="211"/>
      <c r="AA30" s="211"/>
      <c r="AB30" s="211"/>
      <c r="AC30" s="211"/>
      <c r="AD30" s="211"/>
      <c r="AE30" s="211"/>
      <c r="AF30" s="211"/>
      <c r="AG30" s="211" t="s">
        <v>273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ht="20.5" outlineLevel="2" x14ac:dyDescent="0.25">
      <c r="A31" s="218"/>
      <c r="B31" s="219"/>
      <c r="C31" s="261" t="s">
        <v>299</v>
      </c>
      <c r="D31" s="260"/>
      <c r="E31" s="260"/>
      <c r="F31" s="260"/>
      <c r="G31" s="260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226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41" t="str">
        <f>C31</f>
        <v>sypaninou z vhodných hornin tř. 1 - 4 nebo materiálem připraveným podél výkopu ve vzdálenosti do 3 m od jeho kraje, pro jakoukoliv hloubku výkopu a jakoukoliv míru zhutnění,</v>
      </c>
      <c r="BB31" s="211"/>
      <c r="BC31" s="211"/>
      <c r="BD31" s="211"/>
      <c r="BE31" s="211"/>
      <c r="BF31" s="211"/>
      <c r="BG31" s="211"/>
      <c r="BH31" s="211"/>
    </row>
    <row r="32" spans="1:60" outlineLevel="2" x14ac:dyDescent="0.25">
      <c r="A32" s="218"/>
      <c r="B32" s="219"/>
      <c r="C32" s="245" t="s">
        <v>834</v>
      </c>
      <c r="D32" s="222"/>
      <c r="E32" s="223">
        <v>2.16</v>
      </c>
      <c r="F32" s="221"/>
      <c r="G32" s="221"/>
      <c r="H32" s="221"/>
      <c r="I32" s="221"/>
      <c r="J32" s="221"/>
      <c r="K32" s="221"/>
      <c r="L32" s="221"/>
      <c r="M32" s="221"/>
      <c r="N32" s="220"/>
      <c r="O32" s="220"/>
      <c r="P32" s="220"/>
      <c r="Q32" s="220"/>
      <c r="R32" s="221"/>
      <c r="S32" s="221"/>
      <c r="T32" s="221"/>
      <c r="U32" s="221"/>
      <c r="V32" s="221"/>
      <c r="W32" s="221"/>
      <c r="X32" s="221"/>
      <c r="Y32" s="221"/>
      <c r="Z32" s="211"/>
      <c r="AA32" s="211"/>
      <c r="AB32" s="211"/>
      <c r="AC32" s="211"/>
      <c r="AD32" s="211"/>
      <c r="AE32" s="211"/>
      <c r="AF32" s="211"/>
      <c r="AG32" s="211" t="s">
        <v>164</v>
      </c>
      <c r="AH32" s="211">
        <v>0</v>
      </c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5">
      <c r="A33" s="232">
        <v>9</v>
      </c>
      <c r="B33" s="233" t="s">
        <v>312</v>
      </c>
      <c r="C33" s="243" t="s">
        <v>727</v>
      </c>
      <c r="D33" s="234" t="s">
        <v>249</v>
      </c>
      <c r="E33" s="235">
        <v>21.024000000000001</v>
      </c>
      <c r="F33" s="236"/>
      <c r="G33" s="237">
        <f>ROUND(E33*F33,2)</f>
        <v>0</v>
      </c>
      <c r="H33" s="236"/>
      <c r="I33" s="237">
        <f>ROUND(E33*H33,2)</f>
        <v>0</v>
      </c>
      <c r="J33" s="236"/>
      <c r="K33" s="237">
        <f>ROUND(E33*J33,2)</f>
        <v>0</v>
      </c>
      <c r="L33" s="237">
        <v>21</v>
      </c>
      <c r="M33" s="237">
        <f>G33*(1+L33/100)</f>
        <v>0</v>
      </c>
      <c r="N33" s="235">
        <v>0</v>
      </c>
      <c r="O33" s="235">
        <f>ROUND(E33*N33,2)</f>
        <v>0</v>
      </c>
      <c r="P33" s="235">
        <v>0</v>
      </c>
      <c r="Q33" s="235">
        <f>ROUND(E33*P33,2)</f>
        <v>0</v>
      </c>
      <c r="R33" s="237" t="s">
        <v>250</v>
      </c>
      <c r="S33" s="237" t="s">
        <v>156</v>
      </c>
      <c r="T33" s="238" t="s">
        <v>223</v>
      </c>
      <c r="U33" s="221">
        <v>0</v>
      </c>
      <c r="V33" s="221">
        <f>ROUND(E33*U33,2)</f>
        <v>0</v>
      </c>
      <c r="W33" s="221"/>
      <c r="X33" s="221" t="s">
        <v>198</v>
      </c>
      <c r="Y33" s="221" t="s">
        <v>159</v>
      </c>
      <c r="Z33" s="211"/>
      <c r="AA33" s="211"/>
      <c r="AB33" s="211"/>
      <c r="AC33" s="211"/>
      <c r="AD33" s="211"/>
      <c r="AE33" s="211"/>
      <c r="AF33" s="211"/>
      <c r="AG33" s="211" t="s">
        <v>273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2" x14ac:dyDescent="0.25">
      <c r="A34" s="218"/>
      <c r="B34" s="219"/>
      <c r="C34" s="245" t="s">
        <v>835</v>
      </c>
      <c r="D34" s="222"/>
      <c r="E34" s="223">
        <v>21.024000000000001</v>
      </c>
      <c r="F34" s="221"/>
      <c r="G34" s="221"/>
      <c r="H34" s="221"/>
      <c r="I34" s="221"/>
      <c r="J34" s="221"/>
      <c r="K34" s="221"/>
      <c r="L34" s="221"/>
      <c r="M34" s="221"/>
      <c r="N34" s="220"/>
      <c r="O34" s="220"/>
      <c r="P34" s="220"/>
      <c r="Q34" s="220"/>
      <c r="R34" s="221"/>
      <c r="S34" s="221"/>
      <c r="T34" s="221"/>
      <c r="U34" s="221"/>
      <c r="V34" s="221"/>
      <c r="W34" s="221"/>
      <c r="X34" s="221"/>
      <c r="Y34" s="221"/>
      <c r="Z34" s="211"/>
      <c r="AA34" s="211"/>
      <c r="AB34" s="211"/>
      <c r="AC34" s="211"/>
      <c r="AD34" s="211"/>
      <c r="AE34" s="211"/>
      <c r="AF34" s="211"/>
      <c r="AG34" s="211" t="s">
        <v>164</v>
      </c>
      <c r="AH34" s="211">
        <v>5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5">
      <c r="A35" s="232">
        <v>10</v>
      </c>
      <c r="B35" s="233" t="s">
        <v>318</v>
      </c>
      <c r="C35" s="243" t="s">
        <v>319</v>
      </c>
      <c r="D35" s="234" t="s">
        <v>320</v>
      </c>
      <c r="E35" s="235">
        <v>40.567999999999998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5">
        <v>1</v>
      </c>
      <c r="O35" s="235">
        <f>ROUND(E35*N35,2)</f>
        <v>40.57</v>
      </c>
      <c r="P35" s="235">
        <v>0</v>
      </c>
      <c r="Q35" s="235">
        <f>ROUND(E35*P35,2)</f>
        <v>0</v>
      </c>
      <c r="R35" s="237" t="s">
        <v>321</v>
      </c>
      <c r="S35" s="237" t="s">
        <v>322</v>
      </c>
      <c r="T35" s="238" t="s">
        <v>322</v>
      </c>
      <c r="U35" s="221">
        <v>0</v>
      </c>
      <c r="V35" s="221">
        <f>ROUND(E35*U35,2)</f>
        <v>0</v>
      </c>
      <c r="W35" s="221"/>
      <c r="X35" s="221" t="s">
        <v>323</v>
      </c>
      <c r="Y35" s="221" t="s">
        <v>159</v>
      </c>
      <c r="Z35" s="211"/>
      <c r="AA35" s="211"/>
      <c r="AB35" s="211"/>
      <c r="AC35" s="211"/>
      <c r="AD35" s="211"/>
      <c r="AE35" s="211"/>
      <c r="AF35" s="211"/>
      <c r="AG35" s="211" t="s">
        <v>324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2" x14ac:dyDescent="0.25">
      <c r="A36" s="218"/>
      <c r="B36" s="219"/>
      <c r="C36" s="245" t="s">
        <v>836</v>
      </c>
      <c r="D36" s="222"/>
      <c r="E36" s="223">
        <v>40.567999999999998</v>
      </c>
      <c r="F36" s="221"/>
      <c r="G36" s="221"/>
      <c r="H36" s="221"/>
      <c r="I36" s="221"/>
      <c r="J36" s="221"/>
      <c r="K36" s="221"/>
      <c r="L36" s="221"/>
      <c r="M36" s="221"/>
      <c r="N36" s="220"/>
      <c r="O36" s="220"/>
      <c r="P36" s="220"/>
      <c r="Q36" s="220"/>
      <c r="R36" s="221"/>
      <c r="S36" s="221"/>
      <c r="T36" s="221"/>
      <c r="U36" s="221"/>
      <c r="V36" s="221"/>
      <c r="W36" s="221"/>
      <c r="X36" s="221"/>
      <c r="Y36" s="221"/>
      <c r="Z36" s="211"/>
      <c r="AA36" s="211"/>
      <c r="AB36" s="211"/>
      <c r="AC36" s="211"/>
      <c r="AD36" s="211"/>
      <c r="AE36" s="211"/>
      <c r="AF36" s="211"/>
      <c r="AG36" s="211" t="s">
        <v>164</v>
      </c>
      <c r="AH36" s="211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13" x14ac:dyDescent="0.25">
      <c r="A37" s="225" t="s">
        <v>151</v>
      </c>
      <c r="B37" s="226" t="s">
        <v>70</v>
      </c>
      <c r="C37" s="242" t="s">
        <v>102</v>
      </c>
      <c r="D37" s="227"/>
      <c r="E37" s="228"/>
      <c r="F37" s="229"/>
      <c r="G37" s="229">
        <f>SUMIF(AG38:AG45,"&lt;&gt;NOR",G38:G45)</f>
        <v>0</v>
      </c>
      <c r="H37" s="229"/>
      <c r="I37" s="229">
        <f>SUM(I38:I45)</f>
        <v>0</v>
      </c>
      <c r="J37" s="229"/>
      <c r="K37" s="229">
        <f>SUM(K38:K45)</f>
        <v>0</v>
      </c>
      <c r="L37" s="229"/>
      <c r="M37" s="229">
        <f>SUM(M38:M45)</f>
        <v>0</v>
      </c>
      <c r="N37" s="228"/>
      <c r="O37" s="228">
        <f>SUM(O38:O45)</f>
        <v>2.4699999999999998</v>
      </c>
      <c r="P37" s="228"/>
      <c r="Q37" s="228">
        <f>SUM(Q38:Q45)</f>
        <v>0</v>
      </c>
      <c r="R37" s="229"/>
      <c r="S37" s="229"/>
      <c r="T37" s="230"/>
      <c r="U37" s="224"/>
      <c r="V37" s="224">
        <f>SUM(V38:V45)</f>
        <v>1.6600000000000001</v>
      </c>
      <c r="W37" s="224"/>
      <c r="X37" s="224"/>
      <c r="Y37" s="224"/>
      <c r="AG37" t="s">
        <v>152</v>
      </c>
    </row>
    <row r="38" spans="1:60" outlineLevel="1" x14ac:dyDescent="0.25">
      <c r="A38" s="232">
        <v>11</v>
      </c>
      <c r="B38" s="233" t="s">
        <v>345</v>
      </c>
      <c r="C38" s="243" t="s">
        <v>346</v>
      </c>
      <c r="D38" s="234" t="s">
        <v>249</v>
      </c>
      <c r="E38" s="235">
        <v>0.18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5">
        <v>1.8907700000000001</v>
      </c>
      <c r="O38" s="235">
        <f>ROUND(E38*N38,2)</f>
        <v>0.34</v>
      </c>
      <c r="P38" s="235">
        <v>0</v>
      </c>
      <c r="Q38" s="235">
        <f>ROUND(E38*P38,2)</f>
        <v>0</v>
      </c>
      <c r="R38" s="237" t="s">
        <v>336</v>
      </c>
      <c r="S38" s="237" t="s">
        <v>156</v>
      </c>
      <c r="T38" s="238" t="s">
        <v>223</v>
      </c>
      <c r="U38" s="221">
        <v>1.6950000000000001</v>
      </c>
      <c r="V38" s="221">
        <f>ROUND(E38*U38,2)</f>
        <v>0.31</v>
      </c>
      <c r="W38" s="221"/>
      <c r="X38" s="221" t="s">
        <v>198</v>
      </c>
      <c r="Y38" s="221" t="s">
        <v>159</v>
      </c>
      <c r="Z38" s="211"/>
      <c r="AA38" s="211"/>
      <c r="AB38" s="211"/>
      <c r="AC38" s="211"/>
      <c r="AD38" s="211"/>
      <c r="AE38" s="211"/>
      <c r="AF38" s="211"/>
      <c r="AG38" s="211" t="s">
        <v>273</v>
      </c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2" x14ac:dyDescent="0.25">
      <c r="A39" s="218"/>
      <c r="B39" s="219"/>
      <c r="C39" s="261" t="s">
        <v>347</v>
      </c>
      <c r="D39" s="260"/>
      <c r="E39" s="260"/>
      <c r="F39" s="260"/>
      <c r="G39" s="260"/>
      <c r="H39" s="221"/>
      <c r="I39" s="221"/>
      <c r="J39" s="221"/>
      <c r="K39" s="221"/>
      <c r="L39" s="221"/>
      <c r="M39" s="221"/>
      <c r="N39" s="220"/>
      <c r="O39" s="220"/>
      <c r="P39" s="220"/>
      <c r="Q39" s="220"/>
      <c r="R39" s="221"/>
      <c r="S39" s="221"/>
      <c r="T39" s="221"/>
      <c r="U39" s="221"/>
      <c r="V39" s="221"/>
      <c r="W39" s="221"/>
      <c r="X39" s="221"/>
      <c r="Y39" s="221"/>
      <c r="Z39" s="211"/>
      <c r="AA39" s="211"/>
      <c r="AB39" s="211"/>
      <c r="AC39" s="211"/>
      <c r="AD39" s="211"/>
      <c r="AE39" s="211"/>
      <c r="AF39" s="211"/>
      <c r="AG39" s="211" t="s">
        <v>226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2" x14ac:dyDescent="0.25">
      <c r="A40" s="218"/>
      <c r="B40" s="219"/>
      <c r="C40" s="245" t="s">
        <v>837</v>
      </c>
      <c r="D40" s="222"/>
      <c r="E40" s="223">
        <v>0.18</v>
      </c>
      <c r="F40" s="221"/>
      <c r="G40" s="221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164</v>
      </c>
      <c r="AH40" s="211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5">
      <c r="A41" s="232">
        <v>12</v>
      </c>
      <c r="B41" s="233" t="s">
        <v>838</v>
      </c>
      <c r="C41" s="243" t="s">
        <v>839</v>
      </c>
      <c r="D41" s="234" t="s">
        <v>221</v>
      </c>
      <c r="E41" s="235">
        <v>2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5">
        <v>0.5</v>
      </c>
      <c r="O41" s="235">
        <f>ROUND(E41*N41,2)</f>
        <v>1</v>
      </c>
      <c r="P41" s="235">
        <v>0</v>
      </c>
      <c r="Q41" s="235">
        <f>ROUND(E41*P41,2)</f>
        <v>0</v>
      </c>
      <c r="R41" s="237" t="s">
        <v>840</v>
      </c>
      <c r="S41" s="237" t="s">
        <v>156</v>
      </c>
      <c r="T41" s="238" t="s">
        <v>223</v>
      </c>
      <c r="U41" s="221">
        <v>0.23499999999999999</v>
      </c>
      <c r="V41" s="221">
        <f>ROUND(E41*U41,2)</f>
        <v>0.47</v>
      </c>
      <c r="W41" s="221"/>
      <c r="X41" s="221" t="s">
        <v>198</v>
      </c>
      <c r="Y41" s="221" t="s">
        <v>159</v>
      </c>
      <c r="Z41" s="211"/>
      <c r="AA41" s="211"/>
      <c r="AB41" s="211"/>
      <c r="AC41" s="211"/>
      <c r="AD41" s="211"/>
      <c r="AE41" s="211"/>
      <c r="AF41" s="211"/>
      <c r="AG41" s="211" t="s">
        <v>224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2" x14ac:dyDescent="0.25">
      <c r="A42" s="218"/>
      <c r="B42" s="219"/>
      <c r="C42" s="245" t="s">
        <v>841</v>
      </c>
      <c r="D42" s="222"/>
      <c r="E42" s="223">
        <v>2</v>
      </c>
      <c r="F42" s="221"/>
      <c r="G42" s="221"/>
      <c r="H42" s="221"/>
      <c r="I42" s="221"/>
      <c r="J42" s="221"/>
      <c r="K42" s="221"/>
      <c r="L42" s="221"/>
      <c r="M42" s="221"/>
      <c r="N42" s="220"/>
      <c r="O42" s="220"/>
      <c r="P42" s="220"/>
      <c r="Q42" s="220"/>
      <c r="R42" s="221"/>
      <c r="S42" s="221"/>
      <c r="T42" s="221"/>
      <c r="U42" s="221"/>
      <c r="V42" s="221"/>
      <c r="W42" s="221"/>
      <c r="X42" s="221"/>
      <c r="Y42" s="221"/>
      <c r="Z42" s="211"/>
      <c r="AA42" s="211"/>
      <c r="AB42" s="211"/>
      <c r="AC42" s="211"/>
      <c r="AD42" s="211"/>
      <c r="AE42" s="211"/>
      <c r="AF42" s="211"/>
      <c r="AG42" s="211" t="s">
        <v>164</v>
      </c>
      <c r="AH42" s="211">
        <v>0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5">
      <c r="A43" s="232">
        <v>13</v>
      </c>
      <c r="B43" s="233" t="s">
        <v>842</v>
      </c>
      <c r="C43" s="243" t="s">
        <v>843</v>
      </c>
      <c r="D43" s="234" t="s">
        <v>249</v>
      </c>
      <c r="E43" s="235">
        <v>0.5</v>
      </c>
      <c r="F43" s="236"/>
      <c r="G43" s="237">
        <f>ROUND(E43*F43,2)</f>
        <v>0</v>
      </c>
      <c r="H43" s="236"/>
      <c r="I43" s="237">
        <f>ROUND(E43*H43,2)</f>
        <v>0</v>
      </c>
      <c r="J43" s="236"/>
      <c r="K43" s="237">
        <f>ROUND(E43*J43,2)</f>
        <v>0</v>
      </c>
      <c r="L43" s="237">
        <v>21</v>
      </c>
      <c r="M43" s="237">
        <f>G43*(1+L43/100)</f>
        <v>0</v>
      </c>
      <c r="N43" s="235">
        <v>2.2654999999999998</v>
      </c>
      <c r="O43" s="235">
        <f>ROUND(E43*N43,2)</f>
        <v>1.1299999999999999</v>
      </c>
      <c r="P43" s="235">
        <v>0</v>
      </c>
      <c r="Q43" s="235">
        <f>ROUND(E43*P43,2)</f>
        <v>0</v>
      </c>
      <c r="R43" s="237" t="s">
        <v>844</v>
      </c>
      <c r="S43" s="237" t="s">
        <v>156</v>
      </c>
      <c r="T43" s="238" t="s">
        <v>223</v>
      </c>
      <c r="U43" s="221">
        <v>1.752</v>
      </c>
      <c r="V43" s="221">
        <f>ROUND(E43*U43,2)</f>
        <v>0.88</v>
      </c>
      <c r="W43" s="221"/>
      <c r="X43" s="221" t="s">
        <v>198</v>
      </c>
      <c r="Y43" s="221" t="s">
        <v>159</v>
      </c>
      <c r="Z43" s="211"/>
      <c r="AA43" s="211"/>
      <c r="AB43" s="211"/>
      <c r="AC43" s="211"/>
      <c r="AD43" s="211"/>
      <c r="AE43" s="211"/>
      <c r="AF43" s="211"/>
      <c r="AG43" s="211" t="s">
        <v>224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2" x14ac:dyDescent="0.25">
      <c r="A44" s="218"/>
      <c r="B44" s="219"/>
      <c r="C44" s="261" t="s">
        <v>845</v>
      </c>
      <c r="D44" s="260"/>
      <c r="E44" s="260"/>
      <c r="F44" s="260"/>
      <c r="G44" s="260"/>
      <c r="H44" s="221"/>
      <c r="I44" s="221"/>
      <c r="J44" s="221"/>
      <c r="K44" s="221"/>
      <c r="L44" s="221"/>
      <c r="M44" s="221"/>
      <c r="N44" s="220"/>
      <c r="O44" s="220"/>
      <c r="P44" s="220"/>
      <c r="Q44" s="220"/>
      <c r="R44" s="221"/>
      <c r="S44" s="221"/>
      <c r="T44" s="221"/>
      <c r="U44" s="221"/>
      <c r="V44" s="221"/>
      <c r="W44" s="221"/>
      <c r="X44" s="221"/>
      <c r="Y44" s="221"/>
      <c r="Z44" s="211"/>
      <c r="AA44" s="211"/>
      <c r="AB44" s="211"/>
      <c r="AC44" s="211"/>
      <c r="AD44" s="211"/>
      <c r="AE44" s="211"/>
      <c r="AF44" s="211"/>
      <c r="AG44" s="211" t="s">
        <v>226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2" x14ac:dyDescent="0.25">
      <c r="A45" s="218"/>
      <c r="B45" s="219"/>
      <c r="C45" s="245" t="s">
        <v>846</v>
      </c>
      <c r="D45" s="222"/>
      <c r="E45" s="223">
        <v>0.5</v>
      </c>
      <c r="F45" s="221"/>
      <c r="G45" s="221"/>
      <c r="H45" s="221"/>
      <c r="I45" s="221"/>
      <c r="J45" s="221"/>
      <c r="K45" s="221"/>
      <c r="L45" s="221"/>
      <c r="M45" s="221"/>
      <c r="N45" s="220"/>
      <c r="O45" s="220"/>
      <c r="P45" s="220"/>
      <c r="Q45" s="220"/>
      <c r="R45" s="221"/>
      <c r="S45" s="221"/>
      <c r="T45" s="221"/>
      <c r="U45" s="221"/>
      <c r="V45" s="221"/>
      <c r="W45" s="221"/>
      <c r="X45" s="221"/>
      <c r="Y45" s="221"/>
      <c r="Z45" s="211"/>
      <c r="AA45" s="211"/>
      <c r="AB45" s="211"/>
      <c r="AC45" s="211"/>
      <c r="AD45" s="211"/>
      <c r="AE45" s="211"/>
      <c r="AF45" s="211"/>
      <c r="AG45" s="211" t="s">
        <v>164</v>
      </c>
      <c r="AH45" s="211">
        <v>0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ht="13" x14ac:dyDescent="0.25">
      <c r="A46" s="225" t="s">
        <v>151</v>
      </c>
      <c r="B46" s="226" t="s">
        <v>103</v>
      </c>
      <c r="C46" s="242" t="s">
        <v>104</v>
      </c>
      <c r="D46" s="227"/>
      <c r="E46" s="228"/>
      <c r="F46" s="229"/>
      <c r="G46" s="229">
        <f>SUMIF(AG47:AG48,"&lt;&gt;NOR",G47:G48)</f>
        <v>0</v>
      </c>
      <c r="H46" s="229"/>
      <c r="I46" s="229">
        <f>SUM(I47:I48)</f>
        <v>0</v>
      </c>
      <c r="J46" s="229"/>
      <c r="K46" s="229">
        <f>SUM(K47:K48)</f>
        <v>0</v>
      </c>
      <c r="L46" s="229"/>
      <c r="M46" s="229">
        <f>SUM(M47:M48)</f>
        <v>0</v>
      </c>
      <c r="N46" s="228"/>
      <c r="O46" s="228">
        <f>SUM(O47:O48)</f>
        <v>0.61</v>
      </c>
      <c r="P46" s="228"/>
      <c r="Q46" s="228">
        <f>SUM(Q47:Q48)</f>
        <v>0</v>
      </c>
      <c r="R46" s="229"/>
      <c r="S46" s="229"/>
      <c r="T46" s="230"/>
      <c r="U46" s="224"/>
      <c r="V46" s="224">
        <f>SUM(V47:V48)</f>
        <v>0.34</v>
      </c>
      <c r="W46" s="224"/>
      <c r="X46" s="224"/>
      <c r="Y46" s="224"/>
      <c r="AG46" t="s">
        <v>152</v>
      </c>
    </row>
    <row r="47" spans="1:60" outlineLevel="1" x14ac:dyDescent="0.25">
      <c r="A47" s="232">
        <v>14</v>
      </c>
      <c r="B47" s="233" t="s">
        <v>847</v>
      </c>
      <c r="C47" s="243" t="s">
        <v>848</v>
      </c>
      <c r="D47" s="234" t="s">
        <v>221</v>
      </c>
      <c r="E47" s="235">
        <v>2.42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5">
        <v>0.25335999999999997</v>
      </c>
      <c r="O47" s="235">
        <f>ROUND(E47*N47,2)</f>
        <v>0.61</v>
      </c>
      <c r="P47" s="235">
        <v>0</v>
      </c>
      <c r="Q47" s="235">
        <f>ROUND(E47*P47,2)</f>
        <v>0</v>
      </c>
      <c r="R47" s="237" t="s">
        <v>222</v>
      </c>
      <c r="S47" s="237" t="s">
        <v>156</v>
      </c>
      <c r="T47" s="238" t="s">
        <v>223</v>
      </c>
      <c r="U47" s="221">
        <v>0.14199999999999999</v>
      </c>
      <c r="V47" s="221">
        <f>ROUND(E47*U47,2)</f>
        <v>0.34</v>
      </c>
      <c r="W47" s="221"/>
      <c r="X47" s="221" t="s">
        <v>198</v>
      </c>
      <c r="Y47" s="221" t="s">
        <v>159</v>
      </c>
      <c r="Z47" s="211"/>
      <c r="AA47" s="211"/>
      <c r="AB47" s="211"/>
      <c r="AC47" s="211"/>
      <c r="AD47" s="211"/>
      <c r="AE47" s="211"/>
      <c r="AF47" s="211"/>
      <c r="AG47" s="211" t="s">
        <v>224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2" x14ac:dyDescent="0.25">
      <c r="A48" s="218"/>
      <c r="B48" s="219"/>
      <c r="C48" s="245" t="s">
        <v>849</v>
      </c>
      <c r="D48" s="222"/>
      <c r="E48" s="223">
        <v>2.42</v>
      </c>
      <c r="F48" s="221"/>
      <c r="G48" s="221"/>
      <c r="H48" s="221"/>
      <c r="I48" s="221"/>
      <c r="J48" s="221"/>
      <c r="K48" s="221"/>
      <c r="L48" s="221"/>
      <c r="M48" s="221"/>
      <c r="N48" s="220"/>
      <c r="O48" s="220"/>
      <c r="P48" s="220"/>
      <c r="Q48" s="220"/>
      <c r="R48" s="221"/>
      <c r="S48" s="221"/>
      <c r="T48" s="221"/>
      <c r="U48" s="221"/>
      <c r="V48" s="221"/>
      <c r="W48" s="221"/>
      <c r="X48" s="221"/>
      <c r="Y48" s="221"/>
      <c r="Z48" s="211"/>
      <c r="AA48" s="211"/>
      <c r="AB48" s="211"/>
      <c r="AC48" s="211"/>
      <c r="AD48" s="211"/>
      <c r="AE48" s="211"/>
      <c r="AF48" s="211"/>
      <c r="AG48" s="211" t="s">
        <v>164</v>
      </c>
      <c r="AH48" s="211">
        <v>0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ht="13" x14ac:dyDescent="0.25">
      <c r="A49" s="225" t="s">
        <v>151</v>
      </c>
      <c r="B49" s="226" t="s">
        <v>105</v>
      </c>
      <c r="C49" s="242" t="s">
        <v>106</v>
      </c>
      <c r="D49" s="227"/>
      <c r="E49" s="228"/>
      <c r="F49" s="229"/>
      <c r="G49" s="229">
        <f>SUMIF(AG50:AG60,"&lt;&gt;NOR",G50:G60)</f>
        <v>0</v>
      </c>
      <c r="H49" s="229"/>
      <c r="I49" s="229">
        <f>SUM(I50:I60)</f>
        <v>0</v>
      </c>
      <c r="J49" s="229"/>
      <c r="K49" s="229">
        <f>SUM(K50:K60)</f>
        <v>0</v>
      </c>
      <c r="L49" s="229"/>
      <c r="M49" s="229">
        <f>SUM(M50:M60)</f>
        <v>0</v>
      </c>
      <c r="N49" s="228"/>
      <c r="O49" s="228">
        <f>SUM(O50:O60)</f>
        <v>6.26</v>
      </c>
      <c r="P49" s="228"/>
      <c r="Q49" s="228">
        <f>SUM(Q50:Q60)</f>
        <v>0</v>
      </c>
      <c r="R49" s="229"/>
      <c r="S49" s="229"/>
      <c r="T49" s="230"/>
      <c r="U49" s="224"/>
      <c r="V49" s="224">
        <f>SUM(V50:V60)</f>
        <v>34.549999999999997</v>
      </c>
      <c r="W49" s="224"/>
      <c r="X49" s="224"/>
      <c r="Y49" s="224"/>
      <c r="AG49" t="s">
        <v>152</v>
      </c>
    </row>
    <row r="50" spans="1:60" outlineLevel="1" x14ac:dyDescent="0.25">
      <c r="A50" s="232">
        <v>15</v>
      </c>
      <c r="B50" s="233" t="s">
        <v>438</v>
      </c>
      <c r="C50" s="243" t="s">
        <v>439</v>
      </c>
      <c r="D50" s="234" t="s">
        <v>239</v>
      </c>
      <c r="E50" s="235">
        <v>6</v>
      </c>
      <c r="F50" s="236"/>
      <c r="G50" s="237">
        <f>ROUND(E50*F50,2)</f>
        <v>0</v>
      </c>
      <c r="H50" s="236"/>
      <c r="I50" s="237">
        <f>ROUND(E50*H50,2)</f>
        <v>0</v>
      </c>
      <c r="J50" s="236"/>
      <c r="K50" s="237">
        <f>ROUND(E50*J50,2)</f>
        <v>0</v>
      </c>
      <c r="L50" s="237">
        <v>21</v>
      </c>
      <c r="M50" s="237">
        <f>G50*(1+L50/100)</f>
        <v>0</v>
      </c>
      <c r="N50" s="235">
        <v>0</v>
      </c>
      <c r="O50" s="235">
        <f>ROUND(E50*N50,2)</f>
        <v>0</v>
      </c>
      <c r="P50" s="235">
        <v>0</v>
      </c>
      <c r="Q50" s="235">
        <f>ROUND(E50*P50,2)</f>
        <v>0</v>
      </c>
      <c r="R50" s="237" t="s">
        <v>336</v>
      </c>
      <c r="S50" s="237" t="s">
        <v>156</v>
      </c>
      <c r="T50" s="238" t="s">
        <v>223</v>
      </c>
      <c r="U50" s="221">
        <v>6.6000000000000003E-2</v>
      </c>
      <c r="V50" s="221">
        <f>ROUND(E50*U50,2)</f>
        <v>0.4</v>
      </c>
      <c r="W50" s="221"/>
      <c r="X50" s="221" t="s">
        <v>198</v>
      </c>
      <c r="Y50" s="221" t="s">
        <v>159</v>
      </c>
      <c r="Z50" s="211"/>
      <c r="AA50" s="211"/>
      <c r="AB50" s="211"/>
      <c r="AC50" s="211"/>
      <c r="AD50" s="211"/>
      <c r="AE50" s="211"/>
      <c r="AF50" s="211"/>
      <c r="AG50" s="211" t="s">
        <v>224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2" x14ac:dyDescent="0.25">
      <c r="A51" s="218"/>
      <c r="B51" s="219"/>
      <c r="C51" s="261" t="s">
        <v>440</v>
      </c>
      <c r="D51" s="260"/>
      <c r="E51" s="260"/>
      <c r="F51" s="260"/>
      <c r="G51" s="260"/>
      <c r="H51" s="221"/>
      <c r="I51" s="221"/>
      <c r="J51" s="221"/>
      <c r="K51" s="221"/>
      <c r="L51" s="221"/>
      <c r="M51" s="221"/>
      <c r="N51" s="220"/>
      <c r="O51" s="220"/>
      <c r="P51" s="220"/>
      <c r="Q51" s="220"/>
      <c r="R51" s="221"/>
      <c r="S51" s="221"/>
      <c r="T51" s="221"/>
      <c r="U51" s="221"/>
      <c r="V51" s="221"/>
      <c r="W51" s="221"/>
      <c r="X51" s="221"/>
      <c r="Y51" s="221"/>
      <c r="Z51" s="211"/>
      <c r="AA51" s="211"/>
      <c r="AB51" s="211"/>
      <c r="AC51" s="211"/>
      <c r="AD51" s="211"/>
      <c r="AE51" s="211"/>
      <c r="AF51" s="211"/>
      <c r="AG51" s="211" t="s">
        <v>226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2" x14ac:dyDescent="0.25">
      <c r="A52" s="218"/>
      <c r="B52" s="219"/>
      <c r="C52" s="245" t="s">
        <v>850</v>
      </c>
      <c r="D52" s="222"/>
      <c r="E52" s="223">
        <v>6</v>
      </c>
      <c r="F52" s="221"/>
      <c r="G52" s="221"/>
      <c r="H52" s="221"/>
      <c r="I52" s="221"/>
      <c r="J52" s="221"/>
      <c r="K52" s="221"/>
      <c r="L52" s="221"/>
      <c r="M52" s="221"/>
      <c r="N52" s="220"/>
      <c r="O52" s="220"/>
      <c r="P52" s="220"/>
      <c r="Q52" s="220"/>
      <c r="R52" s="221"/>
      <c r="S52" s="221"/>
      <c r="T52" s="221"/>
      <c r="U52" s="221"/>
      <c r="V52" s="221"/>
      <c r="W52" s="221"/>
      <c r="X52" s="221"/>
      <c r="Y52" s="221"/>
      <c r="Z52" s="211"/>
      <c r="AA52" s="211"/>
      <c r="AB52" s="211"/>
      <c r="AC52" s="211"/>
      <c r="AD52" s="211"/>
      <c r="AE52" s="211"/>
      <c r="AF52" s="211"/>
      <c r="AG52" s="211" t="s">
        <v>164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1" x14ac:dyDescent="0.25">
      <c r="A53" s="232">
        <v>16</v>
      </c>
      <c r="B53" s="233" t="s">
        <v>851</v>
      </c>
      <c r="C53" s="243" t="s">
        <v>852</v>
      </c>
      <c r="D53" s="234" t="s">
        <v>435</v>
      </c>
      <c r="E53" s="235">
        <v>2</v>
      </c>
      <c r="F53" s="236"/>
      <c r="G53" s="237">
        <f>ROUND(E53*F53,2)</f>
        <v>0</v>
      </c>
      <c r="H53" s="236"/>
      <c r="I53" s="237">
        <f>ROUND(E53*H53,2)</f>
        <v>0</v>
      </c>
      <c r="J53" s="236"/>
      <c r="K53" s="237">
        <f>ROUND(E53*J53,2)</f>
        <v>0</v>
      </c>
      <c r="L53" s="237">
        <v>21</v>
      </c>
      <c r="M53" s="237">
        <f>G53*(1+L53/100)</f>
        <v>0</v>
      </c>
      <c r="N53" s="235">
        <v>7.0200000000000002E-3</v>
      </c>
      <c r="O53" s="235">
        <f>ROUND(E53*N53,2)</f>
        <v>0.01</v>
      </c>
      <c r="P53" s="235">
        <v>0</v>
      </c>
      <c r="Q53" s="235">
        <f>ROUND(E53*P53,2)</f>
        <v>0</v>
      </c>
      <c r="R53" s="237" t="s">
        <v>336</v>
      </c>
      <c r="S53" s="237" t="s">
        <v>156</v>
      </c>
      <c r="T53" s="238" t="s">
        <v>223</v>
      </c>
      <c r="U53" s="221">
        <v>1.0940000000000001</v>
      </c>
      <c r="V53" s="221">
        <f>ROUND(E53*U53,2)</f>
        <v>2.19</v>
      </c>
      <c r="W53" s="221"/>
      <c r="X53" s="221" t="s">
        <v>198</v>
      </c>
      <c r="Y53" s="221" t="s">
        <v>159</v>
      </c>
      <c r="Z53" s="211"/>
      <c r="AA53" s="211"/>
      <c r="AB53" s="211"/>
      <c r="AC53" s="211"/>
      <c r="AD53" s="211"/>
      <c r="AE53" s="211"/>
      <c r="AF53" s="211"/>
      <c r="AG53" s="211" t="s">
        <v>224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2" x14ac:dyDescent="0.25">
      <c r="A54" s="218"/>
      <c r="B54" s="219"/>
      <c r="C54" s="245" t="s">
        <v>853</v>
      </c>
      <c r="D54" s="222"/>
      <c r="E54" s="223">
        <v>2</v>
      </c>
      <c r="F54" s="221"/>
      <c r="G54" s="221"/>
      <c r="H54" s="221"/>
      <c r="I54" s="221"/>
      <c r="J54" s="221"/>
      <c r="K54" s="221"/>
      <c r="L54" s="221"/>
      <c r="M54" s="221"/>
      <c r="N54" s="220"/>
      <c r="O54" s="220"/>
      <c r="P54" s="220"/>
      <c r="Q54" s="220"/>
      <c r="R54" s="221"/>
      <c r="S54" s="221"/>
      <c r="T54" s="221"/>
      <c r="U54" s="221"/>
      <c r="V54" s="221"/>
      <c r="W54" s="221"/>
      <c r="X54" s="221"/>
      <c r="Y54" s="221"/>
      <c r="Z54" s="211"/>
      <c r="AA54" s="211"/>
      <c r="AB54" s="211"/>
      <c r="AC54" s="211"/>
      <c r="AD54" s="211"/>
      <c r="AE54" s="211"/>
      <c r="AF54" s="211"/>
      <c r="AG54" s="211" t="s">
        <v>164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ht="20" outlineLevel="1" x14ac:dyDescent="0.25">
      <c r="A55" s="232">
        <v>17</v>
      </c>
      <c r="B55" s="233" t="s">
        <v>854</v>
      </c>
      <c r="C55" s="243" t="s">
        <v>855</v>
      </c>
      <c r="D55" s="234" t="s">
        <v>435</v>
      </c>
      <c r="E55" s="235">
        <v>2</v>
      </c>
      <c r="F55" s="236"/>
      <c r="G55" s="237">
        <f>ROUND(E55*F55,2)</f>
        <v>0</v>
      </c>
      <c r="H55" s="236"/>
      <c r="I55" s="237">
        <f>ROUND(E55*H55,2)</f>
        <v>0</v>
      </c>
      <c r="J55" s="236"/>
      <c r="K55" s="237">
        <f>ROUND(E55*J55,2)</f>
        <v>0</v>
      </c>
      <c r="L55" s="237">
        <v>21</v>
      </c>
      <c r="M55" s="237">
        <f>G55*(1+L55/100)</f>
        <v>0</v>
      </c>
      <c r="N55" s="235">
        <v>2.9200300000000001</v>
      </c>
      <c r="O55" s="235">
        <f>ROUND(E55*N55,2)</f>
        <v>5.84</v>
      </c>
      <c r="P55" s="235">
        <v>0</v>
      </c>
      <c r="Q55" s="235">
        <f>ROUND(E55*P55,2)</f>
        <v>0</v>
      </c>
      <c r="R55" s="237"/>
      <c r="S55" s="237" t="s">
        <v>197</v>
      </c>
      <c r="T55" s="238" t="s">
        <v>856</v>
      </c>
      <c r="U55" s="221">
        <v>15.98</v>
      </c>
      <c r="V55" s="221">
        <f>ROUND(E55*U55,2)</f>
        <v>31.96</v>
      </c>
      <c r="W55" s="221"/>
      <c r="X55" s="221" t="s">
        <v>198</v>
      </c>
      <c r="Y55" s="221" t="s">
        <v>159</v>
      </c>
      <c r="Z55" s="211"/>
      <c r="AA55" s="211"/>
      <c r="AB55" s="211"/>
      <c r="AC55" s="211"/>
      <c r="AD55" s="211"/>
      <c r="AE55" s="211"/>
      <c r="AF55" s="211"/>
      <c r="AG55" s="211" t="s">
        <v>224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2" x14ac:dyDescent="0.25">
      <c r="A56" s="218"/>
      <c r="B56" s="219"/>
      <c r="C56" s="245" t="s">
        <v>857</v>
      </c>
      <c r="D56" s="222"/>
      <c r="E56" s="223">
        <v>2</v>
      </c>
      <c r="F56" s="221"/>
      <c r="G56" s="221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1"/>
      <c r="AA56" s="211"/>
      <c r="AB56" s="211"/>
      <c r="AC56" s="211"/>
      <c r="AD56" s="211"/>
      <c r="AE56" s="211"/>
      <c r="AF56" s="211"/>
      <c r="AG56" s="211" t="s">
        <v>164</v>
      </c>
      <c r="AH56" s="211">
        <v>0</v>
      </c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ht="20" outlineLevel="1" x14ac:dyDescent="0.25">
      <c r="A57" s="232">
        <v>18</v>
      </c>
      <c r="B57" s="233" t="s">
        <v>858</v>
      </c>
      <c r="C57" s="243" t="s">
        <v>859</v>
      </c>
      <c r="D57" s="234" t="s">
        <v>435</v>
      </c>
      <c r="E57" s="235">
        <v>3</v>
      </c>
      <c r="F57" s="236"/>
      <c r="G57" s="237">
        <f>ROUND(E57*F57,2)</f>
        <v>0</v>
      </c>
      <c r="H57" s="236"/>
      <c r="I57" s="237">
        <f>ROUND(E57*H57,2)</f>
        <v>0</v>
      </c>
      <c r="J57" s="236"/>
      <c r="K57" s="237">
        <f>ROUND(E57*J57,2)</f>
        <v>0</v>
      </c>
      <c r="L57" s="237">
        <v>21</v>
      </c>
      <c r="M57" s="237">
        <f>G57*(1+L57/100)</f>
        <v>0</v>
      </c>
      <c r="N57" s="235">
        <v>1.5299999999999999E-2</v>
      </c>
      <c r="O57" s="235">
        <f>ROUND(E57*N57,2)</f>
        <v>0.05</v>
      </c>
      <c r="P57" s="235">
        <v>0</v>
      </c>
      <c r="Q57" s="235">
        <f>ROUND(E57*P57,2)</f>
        <v>0</v>
      </c>
      <c r="R57" s="237" t="s">
        <v>321</v>
      </c>
      <c r="S57" s="237" t="s">
        <v>156</v>
      </c>
      <c r="T57" s="238" t="s">
        <v>223</v>
      </c>
      <c r="U57" s="221">
        <v>0</v>
      </c>
      <c r="V57" s="221">
        <f>ROUND(E57*U57,2)</f>
        <v>0</v>
      </c>
      <c r="W57" s="221"/>
      <c r="X57" s="221" t="s">
        <v>323</v>
      </c>
      <c r="Y57" s="221" t="s">
        <v>159</v>
      </c>
      <c r="Z57" s="211"/>
      <c r="AA57" s="211"/>
      <c r="AB57" s="211"/>
      <c r="AC57" s="211"/>
      <c r="AD57" s="211"/>
      <c r="AE57" s="211"/>
      <c r="AF57" s="211"/>
      <c r="AG57" s="211" t="s">
        <v>324</v>
      </c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2" x14ac:dyDescent="0.25">
      <c r="A58" s="218"/>
      <c r="B58" s="219"/>
      <c r="C58" s="245" t="s">
        <v>62</v>
      </c>
      <c r="D58" s="222"/>
      <c r="E58" s="223">
        <v>3</v>
      </c>
      <c r="F58" s="221"/>
      <c r="G58" s="221"/>
      <c r="H58" s="221"/>
      <c r="I58" s="221"/>
      <c r="J58" s="221"/>
      <c r="K58" s="221"/>
      <c r="L58" s="221"/>
      <c r="M58" s="221"/>
      <c r="N58" s="220"/>
      <c r="O58" s="220"/>
      <c r="P58" s="220"/>
      <c r="Q58" s="220"/>
      <c r="R58" s="221"/>
      <c r="S58" s="221"/>
      <c r="T58" s="221"/>
      <c r="U58" s="221"/>
      <c r="V58" s="221"/>
      <c r="W58" s="221"/>
      <c r="X58" s="221"/>
      <c r="Y58" s="221"/>
      <c r="Z58" s="211"/>
      <c r="AA58" s="211"/>
      <c r="AB58" s="211"/>
      <c r="AC58" s="211"/>
      <c r="AD58" s="211"/>
      <c r="AE58" s="211"/>
      <c r="AF58" s="211"/>
      <c r="AG58" s="211" t="s">
        <v>164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5">
      <c r="A59" s="232">
        <v>19</v>
      </c>
      <c r="B59" s="233" t="s">
        <v>860</v>
      </c>
      <c r="C59" s="243" t="s">
        <v>861</v>
      </c>
      <c r="D59" s="234" t="s">
        <v>435</v>
      </c>
      <c r="E59" s="235">
        <v>2</v>
      </c>
      <c r="F59" s="236"/>
      <c r="G59" s="237">
        <f>ROUND(E59*F59,2)</f>
        <v>0</v>
      </c>
      <c r="H59" s="236"/>
      <c r="I59" s="237">
        <f>ROUND(E59*H59,2)</f>
        <v>0</v>
      </c>
      <c r="J59" s="236"/>
      <c r="K59" s="237">
        <f>ROUND(E59*J59,2)</f>
        <v>0</v>
      </c>
      <c r="L59" s="237">
        <v>21</v>
      </c>
      <c r="M59" s="237">
        <f>G59*(1+L59/100)</f>
        <v>0</v>
      </c>
      <c r="N59" s="235">
        <v>0.18</v>
      </c>
      <c r="O59" s="235">
        <f>ROUND(E59*N59,2)</f>
        <v>0.36</v>
      </c>
      <c r="P59" s="235">
        <v>0</v>
      </c>
      <c r="Q59" s="235">
        <f>ROUND(E59*P59,2)</f>
        <v>0</v>
      </c>
      <c r="R59" s="237"/>
      <c r="S59" s="237" t="s">
        <v>197</v>
      </c>
      <c r="T59" s="238" t="s">
        <v>157</v>
      </c>
      <c r="U59" s="221">
        <v>0</v>
      </c>
      <c r="V59" s="221">
        <f>ROUND(E59*U59,2)</f>
        <v>0</v>
      </c>
      <c r="W59" s="221"/>
      <c r="X59" s="221" t="s">
        <v>323</v>
      </c>
      <c r="Y59" s="221" t="s">
        <v>159</v>
      </c>
      <c r="Z59" s="211"/>
      <c r="AA59" s="211"/>
      <c r="AB59" s="211"/>
      <c r="AC59" s="211"/>
      <c r="AD59" s="211"/>
      <c r="AE59" s="211"/>
      <c r="AF59" s="211"/>
      <c r="AG59" s="211" t="s">
        <v>324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2" x14ac:dyDescent="0.25">
      <c r="A60" s="218"/>
      <c r="B60" s="219"/>
      <c r="C60" s="245" t="s">
        <v>857</v>
      </c>
      <c r="D60" s="222"/>
      <c r="E60" s="223">
        <v>2</v>
      </c>
      <c r="F60" s="221"/>
      <c r="G60" s="221"/>
      <c r="H60" s="221"/>
      <c r="I60" s="221"/>
      <c r="J60" s="221"/>
      <c r="K60" s="221"/>
      <c r="L60" s="221"/>
      <c r="M60" s="221"/>
      <c r="N60" s="220"/>
      <c r="O60" s="220"/>
      <c r="P60" s="220"/>
      <c r="Q60" s="220"/>
      <c r="R60" s="221"/>
      <c r="S60" s="221"/>
      <c r="T60" s="221"/>
      <c r="U60" s="221"/>
      <c r="V60" s="221"/>
      <c r="W60" s="221"/>
      <c r="X60" s="221"/>
      <c r="Y60" s="221"/>
      <c r="Z60" s="211"/>
      <c r="AA60" s="211"/>
      <c r="AB60" s="211"/>
      <c r="AC60" s="211"/>
      <c r="AD60" s="211"/>
      <c r="AE60" s="211"/>
      <c r="AF60" s="211"/>
      <c r="AG60" s="211" t="s">
        <v>164</v>
      </c>
      <c r="AH60" s="211">
        <v>0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ht="13" x14ac:dyDescent="0.25">
      <c r="A61" s="225" t="s">
        <v>151</v>
      </c>
      <c r="B61" s="226" t="s">
        <v>113</v>
      </c>
      <c r="C61" s="242" t="s">
        <v>114</v>
      </c>
      <c r="D61" s="227"/>
      <c r="E61" s="228"/>
      <c r="F61" s="229"/>
      <c r="G61" s="229">
        <f>SUMIF(AG62:AG66,"&lt;&gt;NOR",G62:G66)</f>
        <v>0</v>
      </c>
      <c r="H61" s="229"/>
      <c r="I61" s="229">
        <f>SUM(I62:I66)</f>
        <v>0</v>
      </c>
      <c r="J61" s="229"/>
      <c r="K61" s="229">
        <f>SUM(K62:K66)</f>
        <v>0</v>
      </c>
      <c r="L61" s="229"/>
      <c r="M61" s="229">
        <f>SUM(M62:M66)</f>
        <v>0</v>
      </c>
      <c r="N61" s="228"/>
      <c r="O61" s="228">
        <f>SUM(O62:O66)</f>
        <v>0</v>
      </c>
      <c r="P61" s="228"/>
      <c r="Q61" s="228">
        <f>SUM(Q62:Q66)</f>
        <v>0</v>
      </c>
      <c r="R61" s="229"/>
      <c r="S61" s="229"/>
      <c r="T61" s="230"/>
      <c r="U61" s="224"/>
      <c r="V61" s="224">
        <f>SUM(V62:V66)</f>
        <v>11.34</v>
      </c>
      <c r="W61" s="224"/>
      <c r="X61" s="224"/>
      <c r="Y61" s="224"/>
      <c r="AG61" t="s">
        <v>152</v>
      </c>
    </row>
    <row r="62" spans="1:60" outlineLevel="1" x14ac:dyDescent="0.25">
      <c r="A62" s="232">
        <v>20</v>
      </c>
      <c r="B62" s="233" t="s">
        <v>791</v>
      </c>
      <c r="C62" s="243" t="s">
        <v>792</v>
      </c>
      <c r="D62" s="234" t="s">
        <v>320</v>
      </c>
      <c r="E62" s="235">
        <v>53.632469999999998</v>
      </c>
      <c r="F62" s="236"/>
      <c r="G62" s="237">
        <f>ROUND(E62*F62,2)</f>
        <v>0</v>
      </c>
      <c r="H62" s="236"/>
      <c r="I62" s="237">
        <f>ROUND(E62*H62,2)</f>
        <v>0</v>
      </c>
      <c r="J62" s="236"/>
      <c r="K62" s="237">
        <f>ROUND(E62*J62,2)</f>
        <v>0</v>
      </c>
      <c r="L62" s="237">
        <v>21</v>
      </c>
      <c r="M62" s="237">
        <f>G62*(1+L62/100)</f>
        <v>0</v>
      </c>
      <c r="N62" s="235">
        <v>0</v>
      </c>
      <c r="O62" s="235">
        <f>ROUND(E62*N62,2)</f>
        <v>0</v>
      </c>
      <c r="P62" s="235">
        <v>0</v>
      </c>
      <c r="Q62" s="235">
        <f>ROUND(E62*P62,2)</f>
        <v>0</v>
      </c>
      <c r="R62" s="237" t="s">
        <v>336</v>
      </c>
      <c r="S62" s="237" t="s">
        <v>156</v>
      </c>
      <c r="T62" s="238" t="s">
        <v>223</v>
      </c>
      <c r="U62" s="221">
        <v>0.21149999999999999</v>
      </c>
      <c r="V62" s="221">
        <f>ROUND(E62*U62,2)</f>
        <v>11.34</v>
      </c>
      <c r="W62" s="221"/>
      <c r="X62" s="221" t="s">
        <v>542</v>
      </c>
      <c r="Y62" s="221" t="s">
        <v>159</v>
      </c>
      <c r="Z62" s="211"/>
      <c r="AA62" s="211"/>
      <c r="AB62" s="211"/>
      <c r="AC62" s="211"/>
      <c r="AD62" s="211"/>
      <c r="AE62" s="211"/>
      <c r="AF62" s="211"/>
      <c r="AG62" s="211" t="s">
        <v>543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2" x14ac:dyDescent="0.25">
      <c r="A63" s="218"/>
      <c r="B63" s="219"/>
      <c r="C63" s="261" t="s">
        <v>793</v>
      </c>
      <c r="D63" s="260"/>
      <c r="E63" s="260"/>
      <c r="F63" s="260"/>
      <c r="G63" s="260"/>
      <c r="H63" s="221"/>
      <c r="I63" s="221"/>
      <c r="J63" s="221"/>
      <c r="K63" s="221"/>
      <c r="L63" s="221"/>
      <c r="M63" s="221"/>
      <c r="N63" s="220"/>
      <c r="O63" s="220"/>
      <c r="P63" s="220"/>
      <c r="Q63" s="220"/>
      <c r="R63" s="221"/>
      <c r="S63" s="221"/>
      <c r="T63" s="221"/>
      <c r="U63" s="221"/>
      <c r="V63" s="221"/>
      <c r="W63" s="221"/>
      <c r="X63" s="221"/>
      <c r="Y63" s="221"/>
      <c r="Z63" s="211"/>
      <c r="AA63" s="211"/>
      <c r="AB63" s="211"/>
      <c r="AC63" s="211"/>
      <c r="AD63" s="211"/>
      <c r="AE63" s="211"/>
      <c r="AF63" s="211"/>
      <c r="AG63" s="211" t="s">
        <v>226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5">
      <c r="A64" s="218"/>
      <c r="B64" s="219"/>
      <c r="C64" s="245" t="s">
        <v>545</v>
      </c>
      <c r="D64" s="222"/>
      <c r="E64" s="223"/>
      <c r="F64" s="221"/>
      <c r="G64" s="221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164</v>
      </c>
      <c r="AH64" s="211">
        <v>0</v>
      </c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3" x14ac:dyDescent="0.25">
      <c r="A65" s="218"/>
      <c r="B65" s="219"/>
      <c r="C65" s="245" t="s">
        <v>862</v>
      </c>
      <c r="D65" s="222"/>
      <c r="E65" s="223"/>
      <c r="F65" s="221"/>
      <c r="G65" s="221"/>
      <c r="H65" s="221"/>
      <c r="I65" s="221"/>
      <c r="J65" s="221"/>
      <c r="K65" s="221"/>
      <c r="L65" s="221"/>
      <c r="M65" s="221"/>
      <c r="N65" s="220"/>
      <c r="O65" s="220"/>
      <c r="P65" s="220"/>
      <c r="Q65" s="220"/>
      <c r="R65" s="221"/>
      <c r="S65" s="221"/>
      <c r="T65" s="221"/>
      <c r="U65" s="221"/>
      <c r="V65" s="221"/>
      <c r="W65" s="221"/>
      <c r="X65" s="221"/>
      <c r="Y65" s="221"/>
      <c r="Z65" s="211"/>
      <c r="AA65" s="211"/>
      <c r="AB65" s="211"/>
      <c r="AC65" s="211"/>
      <c r="AD65" s="211"/>
      <c r="AE65" s="211"/>
      <c r="AF65" s="211"/>
      <c r="AG65" s="211" t="s">
        <v>164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3" x14ac:dyDescent="0.25">
      <c r="A66" s="218"/>
      <c r="B66" s="219"/>
      <c r="C66" s="245" t="s">
        <v>863</v>
      </c>
      <c r="D66" s="222"/>
      <c r="E66" s="223">
        <v>53.632469999999998</v>
      </c>
      <c r="F66" s="221"/>
      <c r="G66" s="221"/>
      <c r="H66" s="221"/>
      <c r="I66" s="221"/>
      <c r="J66" s="221"/>
      <c r="K66" s="221"/>
      <c r="L66" s="221"/>
      <c r="M66" s="221"/>
      <c r="N66" s="220"/>
      <c r="O66" s="220"/>
      <c r="P66" s="220"/>
      <c r="Q66" s="220"/>
      <c r="R66" s="221"/>
      <c r="S66" s="221"/>
      <c r="T66" s="221"/>
      <c r="U66" s="221"/>
      <c r="V66" s="221"/>
      <c r="W66" s="221"/>
      <c r="X66" s="221"/>
      <c r="Y66" s="221"/>
      <c r="Z66" s="211"/>
      <c r="AA66" s="211"/>
      <c r="AB66" s="211"/>
      <c r="AC66" s="211"/>
      <c r="AD66" s="211"/>
      <c r="AE66" s="211"/>
      <c r="AF66" s="211"/>
      <c r="AG66" s="211" t="s">
        <v>164</v>
      </c>
      <c r="AH66" s="211">
        <v>0</v>
      </c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x14ac:dyDescent="0.25">
      <c r="A67" s="3"/>
      <c r="B67" s="4"/>
      <c r="C67" s="247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E67">
        <v>15</v>
      </c>
      <c r="AF67">
        <v>21</v>
      </c>
      <c r="AG67" t="s">
        <v>137</v>
      </c>
    </row>
    <row r="68" spans="1:60" ht="13" x14ac:dyDescent="0.25">
      <c r="A68" s="214"/>
      <c r="B68" s="215" t="s">
        <v>29</v>
      </c>
      <c r="C68" s="248"/>
      <c r="D68" s="216"/>
      <c r="E68" s="217"/>
      <c r="F68" s="217"/>
      <c r="G68" s="231">
        <f>G8+G37+G46+G49+G61</f>
        <v>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AE68">
        <f>SUMIF(L7:L66,AE67,G7:G66)</f>
        <v>0</v>
      </c>
      <c r="AF68">
        <f>SUMIF(L7:L66,AF67,G7:G66)</f>
        <v>0</v>
      </c>
      <c r="AG68" t="s">
        <v>172</v>
      </c>
    </row>
    <row r="69" spans="1:60" x14ac:dyDescent="0.25">
      <c r="C69" s="249"/>
      <c r="D69" s="10"/>
      <c r="AG69" t="s">
        <v>173</v>
      </c>
    </row>
    <row r="70" spans="1:60" x14ac:dyDescent="0.25">
      <c r="D70" s="10"/>
    </row>
    <row r="71" spans="1:60" x14ac:dyDescent="0.25">
      <c r="D71" s="10"/>
    </row>
    <row r="72" spans="1:60" x14ac:dyDescent="0.25">
      <c r="D72" s="10"/>
    </row>
    <row r="73" spans="1:60" x14ac:dyDescent="0.25">
      <c r="D73" s="10"/>
    </row>
    <row r="74" spans="1:60" x14ac:dyDescent="0.25">
      <c r="D74" s="10"/>
    </row>
    <row r="75" spans="1:60" x14ac:dyDescent="0.25">
      <c r="D75" s="10"/>
    </row>
    <row r="76" spans="1:60" x14ac:dyDescent="0.25">
      <c r="D76" s="10"/>
    </row>
    <row r="77" spans="1:60" x14ac:dyDescent="0.25">
      <c r="D77" s="10"/>
    </row>
    <row r="78" spans="1:60" x14ac:dyDescent="0.25">
      <c r="D78" s="10"/>
    </row>
    <row r="79" spans="1:60" x14ac:dyDescent="0.25">
      <c r="D79" s="10"/>
    </row>
    <row r="80" spans="1:60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GuXytlLXz0BcRR4gCbFhTsDZHF8ts8hpMtHgxAmIv8udIIFKMVDThxEJ1x+roKKG5ggCPnvsvaZShvEEW5N/7g==" saltValue="KbMHLg//mjdVqWVs+5XHSg==" spinCount="100000" sheet="1" formatRows="0"/>
  <mergeCells count="16">
    <mergeCell ref="C39:G39"/>
    <mergeCell ref="C44:G44"/>
    <mergeCell ref="C51:G51"/>
    <mergeCell ref="C63:G63"/>
    <mergeCell ref="C16:G16"/>
    <mergeCell ref="C19:G19"/>
    <mergeCell ref="C22:G22"/>
    <mergeCell ref="C25:G25"/>
    <mergeCell ref="C28:G28"/>
    <mergeCell ref="C31:G31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75E7-A3B3-4A26-9298-DE198691718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2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72</v>
      </c>
      <c r="C3" s="200" t="s">
        <v>73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70</v>
      </c>
      <c r="C4" s="203" t="s">
        <v>77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SUMIF(AG9:AG13,"&lt;&gt;NOR",G9:G13)</f>
        <v>0</v>
      </c>
      <c r="H8" s="229"/>
      <c r="I8" s="229">
        <f>SUM(I9:I13)</f>
        <v>0</v>
      </c>
      <c r="J8" s="229"/>
      <c r="K8" s="229">
        <f>SUM(K9:K13)</f>
        <v>0</v>
      </c>
      <c r="L8" s="229"/>
      <c r="M8" s="229">
        <f>SUM(M9:M13)</f>
        <v>0</v>
      </c>
      <c r="N8" s="228"/>
      <c r="O8" s="228">
        <f>SUM(O9:O13)</f>
        <v>0.01</v>
      </c>
      <c r="P8" s="228"/>
      <c r="Q8" s="228">
        <f>SUM(Q9:Q13)</f>
        <v>0</v>
      </c>
      <c r="R8" s="229"/>
      <c r="S8" s="229"/>
      <c r="T8" s="230"/>
      <c r="U8" s="224"/>
      <c r="V8" s="224">
        <f>SUM(V9:V13)</f>
        <v>60.379999999999995</v>
      </c>
      <c r="W8" s="224"/>
      <c r="X8" s="224"/>
      <c r="Y8" s="224"/>
      <c r="AG8" t="s">
        <v>152</v>
      </c>
    </row>
    <row r="9" spans="1:60" ht="20" outlineLevel="1" x14ac:dyDescent="0.25">
      <c r="A9" s="232">
        <v>1</v>
      </c>
      <c r="B9" s="233" t="s">
        <v>306</v>
      </c>
      <c r="C9" s="243" t="s">
        <v>307</v>
      </c>
      <c r="D9" s="234" t="s">
        <v>221</v>
      </c>
      <c r="E9" s="235">
        <v>266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 t="s">
        <v>250</v>
      </c>
      <c r="S9" s="237" t="s">
        <v>156</v>
      </c>
      <c r="T9" s="238" t="s">
        <v>223</v>
      </c>
      <c r="U9" s="221">
        <v>0.17699999999999999</v>
      </c>
      <c r="V9" s="221">
        <f>ROUND(E9*U9,2)</f>
        <v>47.08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61" t="s">
        <v>308</v>
      </c>
      <c r="D10" s="260"/>
      <c r="E10" s="260"/>
      <c r="F10" s="260"/>
      <c r="G10" s="26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226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41" t="str">
        <f>C10</f>
        <v>s případným nutným přemístěním hromad nebo dočasných skládek na místo potřeby ze vzdálenosti do 30 m, v rovině nebo ve svahu do 1 : 5,</v>
      </c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864</v>
      </c>
      <c r="D11" s="222"/>
      <c r="E11" s="223">
        <v>266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32">
        <v>2</v>
      </c>
      <c r="B12" s="233" t="s">
        <v>315</v>
      </c>
      <c r="C12" s="243" t="s">
        <v>316</v>
      </c>
      <c r="D12" s="234" t="s">
        <v>221</v>
      </c>
      <c r="E12" s="235">
        <v>266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2.0000000000000002E-5</v>
      </c>
      <c r="O12" s="235">
        <f>ROUND(E12*N12,2)</f>
        <v>0.01</v>
      </c>
      <c r="P12" s="235">
        <v>0</v>
      </c>
      <c r="Q12" s="235">
        <f>ROUND(E12*P12,2)</f>
        <v>0</v>
      </c>
      <c r="R12" s="237"/>
      <c r="S12" s="237" t="s">
        <v>156</v>
      </c>
      <c r="T12" s="238" t="s">
        <v>223</v>
      </c>
      <c r="U12" s="221">
        <v>0.05</v>
      </c>
      <c r="V12" s="221">
        <f>ROUND(E12*U12,2)</f>
        <v>13.3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5" t="s">
        <v>865</v>
      </c>
      <c r="D13" s="222"/>
      <c r="E13" s="223">
        <v>266</v>
      </c>
      <c r="F13" s="221"/>
      <c r="G13" s="221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x14ac:dyDescent="0.25">
      <c r="A14" s="3"/>
      <c r="B14" s="4"/>
      <c r="C14" s="247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AE14">
        <v>15</v>
      </c>
      <c r="AF14">
        <v>21</v>
      </c>
      <c r="AG14" t="s">
        <v>137</v>
      </c>
    </row>
    <row r="15" spans="1:60" ht="13" x14ac:dyDescent="0.25">
      <c r="A15" s="214"/>
      <c r="B15" s="215" t="s">
        <v>29</v>
      </c>
      <c r="C15" s="248"/>
      <c r="D15" s="216"/>
      <c r="E15" s="217"/>
      <c r="F15" s="217"/>
      <c r="G15" s="231">
        <f>G8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E15">
        <f>SUMIF(L7:L13,AE14,G7:G13)</f>
        <v>0</v>
      </c>
      <c r="AF15">
        <f>SUMIF(L7:L13,AF14,G7:G13)</f>
        <v>0</v>
      </c>
      <c r="AG15" t="s">
        <v>172</v>
      </c>
    </row>
    <row r="16" spans="1:60" x14ac:dyDescent="0.25">
      <c r="C16" s="249"/>
      <c r="D16" s="10"/>
      <c r="AG16" t="s">
        <v>173</v>
      </c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  <row r="23" spans="4:4" x14ac:dyDescent="0.25">
      <c r="D23" s="10"/>
    </row>
    <row r="24" spans="4:4" x14ac:dyDescent="0.25">
      <c r="D24" s="10"/>
    </row>
    <row r="25" spans="4:4" x14ac:dyDescent="0.25">
      <c r="D25" s="10"/>
    </row>
    <row r="26" spans="4:4" x14ac:dyDescent="0.25">
      <c r="D26" s="10"/>
    </row>
    <row r="27" spans="4:4" x14ac:dyDescent="0.25">
      <c r="D27" s="10"/>
    </row>
    <row r="28" spans="4:4" x14ac:dyDescent="0.25">
      <c r="D28" s="10"/>
    </row>
    <row r="29" spans="4:4" x14ac:dyDescent="0.25">
      <c r="D29" s="10"/>
    </row>
    <row r="30" spans="4:4" x14ac:dyDescent="0.25">
      <c r="D30" s="10"/>
    </row>
    <row r="31" spans="4:4" x14ac:dyDescent="0.25">
      <c r="D31" s="10"/>
    </row>
    <row r="32" spans="4:4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l/atvWRV77NFR3TugymUXhuP8Pl6snzrOoZOxLIC0ZpeHkEIbOsZQlePXFIp99CWPXUmZaFUlOmSKq6llYZkaQ==" saltValue="l4iK2JTDYQYRc+d1BhNwgA==" spinCount="100000" sheet="1" formatRows="0"/>
  <mergeCells count="5"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3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5" x14ac:dyDescent="0.25"/>
  <cols>
    <col min="1" max="1" width="8.453125" hidden="1" customWidth="1"/>
    <col min="2" max="2" width="13.453125" customWidth="1"/>
    <col min="3" max="3" width="7.453125" style="51" customWidth="1"/>
    <col min="4" max="4" width="13" style="51" customWidth="1"/>
    <col min="5" max="5" width="9.7265625" style="51" customWidth="1"/>
    <col min="6" max="6" width="11.7265625" customWidth="1"/>
    <col min="7" max="9" width="13" customWidth="1"/>
    <col min="10" max="10" width="5.54296875" customWidth="1"/>
    <col min="11" max="11" width="4.26953125" customWidth="1"/>
    <col min="12" max="15" width="10.7265625" customWidth="1"/>
  </cols>
  <sheetData>
    <row r="1" spans="1:15" ht="33.75" customHeight="1" x14ac:dyDescent="0.25">
      <c r="A1" s="47" t="s">
        <v>36</v>
      </c>
      <c r="B1" s="74" t="s">
        <v>41</v>
      </c>
      <c r="C1" s="75"/>
      <c r="D1" s="75"/>
      <c r="E1" s="75"/>
      <c r="F1" s="75"/>
      <c r="G1" s="75"/>
      <c r="H1" s="75"/>
      <c r="I1" s="75"/>
      <c r="J1" s="76"/>
    </row>
    <row r="2" spans="1:15" ht="36" customHeight="1" x14ac:dyDescent="0.25">
      <c r="A2" s="2"/>
      <c r="B2" s="105" t="s">
        <v>22</v>
      </c>
      <c r="C2" s="106"/>
      <c r="D2" s="107" t="s">
        <v>43</v>
      </c>
      <c r="E2" s="108" t="s">
        <v>44</v>
      </c>
      <c r="F2" s="109"/>
      <c r="G2" s="109"/>
      <c r="H2" s="109"/>
      <c r="I2" s="109"/>
      <c r="J2" s="110"/>
      <c r="O2" s="1"/>
    </row>
    <row r="3" spans="1:15" ht="27" hidden="1" customHeight="1" x14ac:dyDescent="0.25">
      <c r="A3" s="2"/>
      <c r="B3" s="111"/>
      <c r="C3" s="106"/>
      <c r="D3" s="112"/>
      <c r="E3" s="113"/>
      <c r="F3" s="114"/>
      <c r="G3" s="114"/>
      <c r="H3" s="114"/>
      <c r="I3" s="114"/>
      <c r="J3" s="115"/>
    </row>
    <row r="4" spans="1:15" ht="23.25" customHeight="1" x14ac:dyDescent="0.25">
      <c r="A4" s="2"/>
      <c r="B4" s="116"/>
      <c r="C4" s="117"/>
      <c r="D4" s="118"/>
      <c r="E4" s="119"/>
      <c r="F4" s="119"/>
      <c r="G4" s="119"/>
      <c r="H4" s="119"/>
      <c r="I4" s="119"/>
      <c r="J4" s="120"/>
    </row>
    <row r="5" spans="1:15" ht="24" customHeight="1" x14ac:dyDescent="0.25">
      <c r="A5" s="2"/>
      <c r="B5" s="31" t="s">
        <v>42</v>
      </c>
      <c r="D5" s="121" t="s">
        <v>45</v>
      </c>
      <c r="E5" s="88"/>
      <c r="F5" s="88"/>
      <c r="G5" s="88"/>
      <c r="H5" s="18" t="s">
        <v>40</v>
      </c>
      <c r="I5" s="125" t="s">
        <v>49</v>
      </c>
      <c r="J5" s="8"/>
    </row>
    <row r="6" spans="1:15" ht="15.75" customHeight="1" x14ac:dyDescent="0.25">
      <c r="A6" s="2"/>
      <c r="B6" s="28"/>
      <c r="C6" s="53"/>
      <c r="D6" s="122" t="s">
        <v>46</v>
      </c>
      <c r="E6" s="89"/>
      <c r="F6" s="89"/>
      <c r="G6" s="89"/>
      <c r="H6" s="18" t="s">
        <v>34</v>
      </c>
      <c r="I6" s="125" t="s">
        <v>50</v>
      </c>
      <c r="J6" s="8"/>
    </row>
    <row r="7" spans="1:15" ht="15.75" customHeight="1" x14ac:dyDescent="0.25">
      <c r="A7" s="2"/>
      <c r="B7" s="29"/>
      <c r="C7" s="54"/>
      <c r="D7" s="124" t="s">
        <v>48</v>
      </c>
      <c r="E7" s="123" t="s">
        <v>47</v>
      </c>
      <c r="F7" s="90"/>
      <c r="G7" s="90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126" t="s">
        <v>51</v>
      </c>
      <c r="H8" s="18" t="s">
        <v>40</v>
      </c>
      <c r="I8" s="125" t="s">
        <v>55</v>
      </c>
      <c r="J8" s="8"/>
    </row>
    <row r="9" spans="1:15" ht="15.75" hidden="1" customHeight="1" x14ac:dyDescent="0.25">
      <c r="A9" s="2"/>
      <c r="B9" s="2"/>
      <c r="D9" s="126" t="s">
        <v>52</v>
      </c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4"/>
      <c r="D10" s="124" t="s">
        <v>54</v>
      </c>
      <c r="E10" s="127" t="s">
        <v>53</v>
      </c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8"/>
      <c r="E11" s="128"/>
      <c r="F11" s="128"/>
      <c r="G11" s="128"/>
      <c r="H11" s="18" t="s">
        <v>40</v>
      </c>
      <c r="I11" s="133"/>
      <c r="J11" s="8"/>
    </row>
    <row r="12" spans="1:15" ht="15.75" customHeight="1" x14ac:dyDescent="0.25">
      <c r="A12" s="2"/>
      <c r="B12" s="28"/>
      <c r="C12" s="53"/>
      <c r="D12" s="129"/>
      <c r="E12" s="129"/>
      <c r="F12" s="129"/>
      <c r="G12" s="129"/>
      <c r="H12" s="18" t="s">
        <v>34</v>
      </c>
      <c r="I12" s="133"/>
      <c r="J12" s="8"/>
    </row>
    <row r="13" spans="1:15" ht="15.75" customHeight="1" x14ac:dyDescent="0.25">
      <c r="A13" s="2"/>
      <c r="B13" s="29"/>
      <c r="C13" s="54"/>
      <c r="D13" s="132"/>
      <c r="E13" s="130"/>
      <c r="F13" s="131"/>
      <c r="G13" s="131"/>
      <c r="H13" s="19"/>
      <c r="I13" s="23"/>
      <c r="J13" s="34"/>
    </row>
    <row r="14" spans="1:15" ht="24" customHeight="1" x14ac:dyDescent="0.25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58"/>
      <c r="D15" s="52"/>
      <c r="E15" s="83"/>
      <c r="F15" s="83"/>
      <c r="G15" s="84"/>
      <c r="H15" s="84"/>
      <c r="I15" s="84" t="s">
        <v>29</v>
      </c>
      <c r="J15" s="85"/>
    </row>
    <row r="16" spans="1:15" ht="23.25" customHeight="1" x14ac:dyDescent="0.25">
      <c r="A16" s="195" t="s">
        <v>24</v>
      </c>
      <c r="B16" s="38" t="s">
        <v>24</v>
      </c>
      <c r="C16" s="59"/>
      <c r="D16" s="60"/>
      <c r="E16" s="80"/>
      <c r="F16" s="81"/>
      <c r="G16" s="80"/>
      <c r="H16" s="81"/>
      <c r="I16" s="80">
        <f>SUMIF(F77:F89,A16,I77:I89)+SUMIF(F77:F89,"PSU",I77:I89)</f>
        <v>0</v>
      </c>
      <c r="J16" s="82"/>
    </row>
    <row r="17" spans="1:10" ht="23.25" customHeight="1" x14ac:dyDescent="0.25">
      <c r="A17" s="195" t="s">
        <v>25</v>
      </c>
      <c r="B17" s="38" t="s">
        <v>25</v>
      </c>
      <c r="C17" s="59"/>
      <c r="D17" s="60"/>
      <c r="E17" s="80"/>
      <c r="F17" s="81"/>
      <c r="G17" s="80"/>
      <c r="H17" s="81"/>
      <c r="I17" s="80">
        <f>SUMIF(F77:F89,A17,I77:I89)</f>
        <v>0</v>
      </c>
      <c r="J17" s="82"/>
    </row>
    <row r="18" spans="1:10" ht="23.25" customHeight="1" x14ac:dyDescent="0.25">
      <c r="A18" s="195" t="s">
        <v>26</v>
      </c>
      <c r="B18" s="38" t="s">
        <v>26</v>
      </c>
      <c r="C18" s="59"/>
      <c r="D18" s="60"/>
      <c r="E18" s="80"/>
      <c r="F18" s="81"/>
      <c r="G18" s="80"/>
      <c r="H18" s="81"/>
      <c r="I18" s="80">
        <f>SUMIF(F77:F89,A18,I77:I89)</f>
        <v>0</v>
      </c>
      <c r="J18" s="82"/>
    </row>
    <row r="19" spans="1:10" ht="23.25" customHeight="1" x14ac:dyDescent="0.25">
      <c r="A19" s="195" t="s">
        <v>119</v>
      </c>
      <c r="B19" s="38" t="s">
        <v>27</v>
      </c>
      <c r="C19" s="59"/>
      <c r="D19" s="60"/>
      <c r="E19" s="80"/>
      <c r="F19" s="81"/>
      <c r="G19" s="80"/>
      <c r="H19" s="81"/>
      <c r="I19" s="80">
        <f>SUMIF(F77:F89,A19,I77:I89)</f>
        <v>0</v>
      </c>
      <c r="J19" s="82"/>
    </row>
    <row r="20" spans="1:10" ht="23.25" customHeight="1" x14ac:dyDescent="0.25">
      <c r="A20" s="195" t="s">
        <v>120</v>
      </c>
      <c r="B20" s="38" t="s">
        <v>28</v>
      </c>
      <c r="C20" s="59"/>
      <c r="D20" s="60"/>
      <c r="E20" s="80"/>
      <c r="F20" s="81"/>
      <c r="G20" s="80"/>
      <c r="H20" s="81"/>
      <c r="I20" s="80">
        <f>SUMIF(F77:F89,A20,I77:I89)</f>
        <v>0</v>
      </c>
      <c r="J20" s="82"/>
    </row>
    <row r="21" spans="1:10" ht="23.25" customHeight="1" x14ac:dyDescent="0.3">
      <c r="A21" s="2"/>
      <c r="B21" s="48" t="s">
        <v>29</v>
      </c>
      <c r="C21" s="61"/>
      <c r="D21" s="62"/>
      <c r="E21" s="86"/>
      <c r="F21" s="87"/>
      <c r="G21" s="86"/>
      <c r="H21" s="87"/>
      <c r="I21" s="86">
        <f>SUM(I16:J20)</f>
        <v>0</v>
      </c>
      <c r="J21" s="96"/>
    </row>
    <row r="22" spans="1:10" ht="33" customHeight="1" x14ac:dyDescent="0.25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59"/>
      <c r="D23" s="60"/>
      <c r="E23" s="64">
        <v>15</v>
      </c>
      <c r="F23" s="39" t="s">
        <v>0</v>
      </c>
      <c r="G23" s="94">
        <f>ZakladDPHSniVypocet</f>
        <v>0</v>
      </c>
      <c r="H23" s="95"/>
      <c r="I23" s="95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59"/>
      <c r="D24" s="60"/>
      <c r="E24" s="64">
        <f>SazbaDPH1</f>
        <v>15</v>
      </c>
      <c r="F24" s="39" t="s">
        <v>0</v>
      </c>
      <c r="G24" s="92">
        <f>A23</f>
        <v>0</v>
      </c>
      <c r="H24" s="93"/>
      <c r="I24" s="93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94">
        <f>ZakladDPHZaklVypocet</f>
        <v>0</v>
      </c>
      <c r="H25" s="95"/>
      <c r="I25" s="95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77">
        <f>A25</f>
        <v>0</v>
      </c>
      <c r="H26" s="78"/>
      <c r="I26" s="78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79">
        <f>CenaCelkem-(ZakladDPHSni+DPHSni+ZakladDPHZakl+DPHZakl)</f>
        <v>0</v>
      </c>
      <c r="H27" s="79"/>
      <c r="I27" s="79"/>
      <c r="J27" s="41" t="str">
        <f t="shared" si="0"/>
        <v>CZK</v>
      </c>
    </row>
    <row r="28" spans="1:10" ht="27.75" hidden="1" customHeight="1" thickBot="1" x14ac:dyDescent="0.3">
      <c r="A28" s="2"/>
      <c r="B28" s="164" t="s">
        <v>23</v>
      </c>
      <c r="C28" s="165"/>
      <c r="D28" s="165"/>
      <c r="E28" s="166"/>
      <c r="F28" s="167"/>
      <c r="G28" s="168">
        <f>ZakladDPHSniVypocet+ZakladDPHZaklVypocet</f>
        <v>0</v>
      </c>
      <c r="H28" s="168"/>
      <c r="I28" s="168"/>
      <c r="J28" s="169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64" t="s">
        <v>35</v>
      </c>
      <c r="C29" s="170"/>
      <c r="D29" s="170"/>
      <c r="E29" s="170"/>
      <c r="F29" s="171"/>
      <c r="G29" s="172">
        <f>A27</f>
        <v>0</v>
      </c>
      <c r="H29" s="172"/>
      <c r="I29" s="172"/>
      <c r="J29" s="173" t="s">
        <v>79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3">
      <c r="A34" s="20"/>
      <c r="B34" s="20"/>
      <c r="C34" s="71"/>
      <c r="D34" s="97"/>
      <c r="E34" s="98"/>
      <c r="G34" s="99"/>
      <c r="H34" s="100"/>
      <c r="I34" s="100"/>
      <c r="J34" s="25"/>
    </row>
    <row r="35" spans="1:10" ht="12.75" customHeight="1" x14ac:dyDescent="0.25">
      <c r="A35" s="2"/>
      <c r="B35" s="2"/>
      <c r="D35" s="91" t="s">
        <v>2</v>
      </c>
      <c r="E35" s="91"/>
      <c r="H35" s="10" t="s">
        <v>3</v>
      </c>
      <c r="J35" s="9"/>
    </row>
    <row r="36" spans="1:10" ht="13.5" customHeight="1" thickBot="1" x14ac:dyDescent="0.3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5">
      <c r="B37" s="136" t="s">
        <v>16</v>
      </c>
      <c r="C37" s="137"/>
      <c r="D37" s="137"/>
      <c r="E37" s="137"/>
      <c r="F37" s="138"/>
      <c r="G37" s="138"/>
      <c r="H37" s="138"/>
      <c r="I37" s="138"/>
      <c r="J37" s="139"/>
    </row>
    <row r="38" spans="1:10" ht="25.5" customHeight="1" x14ac:dyDescent="0.25">
      <c r="A38" s="135" t="s">
        <v>37</v>
      </c>
      <c r="B38" s="140" t="s">
        <v>17</v>
      </c>
      <c r="C38" s="141" t="s">
        <v>5</v>
      </c>
      <c r="D38" s="141"/>
      <c r="E38" s="141"/>
      <c r="F38" s="142" t="str">
        <f>B23</f>
        <v>Základ pro sníženou DPH</v>
      </c>
      <c r="G38" s="142" t="str">
        <f>B25</f>
        <v>Základ pro základní DPH</v>
      </c>
      <c r="H38" s="143" t="s">
        <v>18</v>
      </c>
      <c r="I38" s="143" t="s">
        <v>1</v>
      </c>
      <c r="J38" s="144" t="s">
        <v>0</v>
      </c>
    </row>
    <row r="39" spans="1:10" ht="25.5" hidden="1" customHeight="1" x14ac:dyDescent="0.25">
      <c r="A39" s="135">
        <v>1</v>
      </c>
      <c r="B39" s="145" t="s">
        <v>56</v>
      </c>
      <c r="C39" s="146"/>
      <c r="D39" s="146"/>
      <c r="E39" s="146"/>
      <c r="F39" s="147">
        <f>'00 1 Naklady'!AE19+'00 2 Naklady'!AE25+'00 3 Naklady'!AE33+'SO 101 1 Pol'!AE276+'SO 101 2 Pol'!AE203+'SO 101 3 Pol'!AE113+'SO 101 4 Pol'!AE29+'SO 102 1 Pol'!AE159+'SO 102 2 Pol'!AE75+'SO 102 3 Pol'!AE68+'SO 102 4 Pol'!AE15</f>
        <v>0</v>
      </c>
      <c r="G39" s="148">
        <f>'00 1 Naklady'!AF19+'00 2 Naklady'!AF25+'00 3 Naklady'!AF33+'SO 101 1 Pol'!AF276+'SO 101 2 Pol'!AF203+'SO 101 3 Pol'!AF113+'SO 101 4 Pol'!AF29+'SO 102 1 Pol'!AF159+'SO 102 2 Pol'!AF75+'SO 102 3 Pol'!AF68+'SO 102 4 Pol'!AF15</f>
        <v>0</v>
      </c>
      <c r="H39" s="149">
        <f>(F39*SazbaDPH1/100)+(G39*SazbaDPH2/100)</f>
        <v>0</v>
      </c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5">
      <c r="A40" s="135">
        <v>2</v>
      </c>
      <c r="B40" s="151"/>
      <c r="C40" s="152" t="s">
        <v>57</v>
      </c>
      <c r="D40" s="152"/>
      <c r="E40" s="152"/>
      <c r="F40" s="153">
        <f>'00 1 Naklady'!AE19+'00 2 Naklady'!AE25+'00 3 Naklady'!AE33</f>
        <v>0</v>
      </c>
      <c r="G40" s="154">
        <f>'00 1 Naklady'!AF19+'00 2 Naklady'!AF25+'00 3 Naklady'!AF33</f>
        <v>0</v>
      </c>
      <c r="H40" s="154">
        <f>(F40*SazbaDPH1/100)+(G40*SazbaDPH2/100)</f>
        <v>0</v>
      </c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5">
      <c r="A41" s="135">
        <v>3</v>
      </c>
      <c r="B41" s="156" t="s">
        <v>58</v>
      </c>
      <c r="C41" s="146" t="s">
        <v>59</v>
      </c>
      <c r="D41" s="146"/>
      <c r="E41" s="146"/>
      <c r="F41" s="157">
        <f>'00 1 Naklady'!AE19</f>
        <v>0</v>
      </c>
      <c r="G41" s="149">
        <f>'00 1 Naklady'!AF19</f>
        <v>0</v>
      </c>
      <c r="H41" s="149">
        <f>(F41*SazbaDPH1/100)+(G41*SazbaDPH2/100)</f>
        <v>0</v>
      </c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5">
      <c r="A42" s="135">
        <v>3</v>
      </c>
      <c r="B42" s="156" t="s">
        <v>60</v>
      </c>
      <c r="C42" s="146" t="s">
        <v>61</v>
      </c>
      <c r="D42" s="146"/>
      <c r="E42" s="146"/>
      <c r="F42" s="157">
        <f>'00 2 Naklady'!AE25</f>
        <v>0</v>
      </c>
      <c r="G42" s="149">
        <f>'00 2 Naklady'!AF25</f>
        <v>0</v>
      </c>
      <c r="H42" s="149">
        <f>(F42*SazbaDPH1/100)+(G42*SazbaDPH2/100)</f>
        <v>0</v>
      </c>
      <c r="I42" s="149">
        <f>F42+G42+H42</f>
        <v>0</v>
      </c>
      <c r="J42" s="150" t="str">
        <f>IF(CenaCelkemVypocet=0,"",I42/CenaCelkemVypocet*100)</f>
        <v/>
      </c>
    </row>
    <row r="43" spans="1:10" ht="25.5" customHeight="1" x14ac:dyDescent="0.25">
      <c r="A43" s="135">
        <v>3</v>
      </c>
      <c r="B43" s="156" t="s">
        <v>62</v>
      </c>
      <c r="C43" s="146" t="s">
        <v>63</v>
      </c>
      <c r="D43" s="146"/>
      <c r="E43" s="146"/>
      <c r="F43" s="157">
        <f>'00 3 Naklady'!AE33</f>
        <v>0</v>
      </c>
      <c r="G43" s="149">
        <f>'00 3 Naklady'!AF33</f>
        <v>0</v>
      </c>
      <c r="H43" s="149">
        <f>(F43*SazbaDPH1/100)+(G43*SazbaDPH2/100)</f>
        <v>0</v>
      </c>
      <c r="I43" s="149">
        <f>F43+G43+H43</f>
        <v>0</v>
      </c>
      <c r="J43" s="150" t="str">
        <f>IF(CenaCelkemVypocet=0,"",I43/CenaCelkemVypocet*100)</f>
        <v/>
      </c>
    </row>
    <row r="44" spans="1:10" ht="25.5" customHeight="1" x14ac:dyDescent="0.25">
      <c r="A44" s="135">
        <v>2</v>
      </c>
      <c r="B44" s="151"/>
      <c r="C44" s="152" t="s">
        <v>64</v>
      </c>
      <c r="D44" s="152"/>
      <c r="E44" s="152"/>
      <c r="F44" s="153"/>
      <c r="G44" s="154"/>
      <c r="H44" s="154">
        <f>(F44*SazbaDPH1/100)+(G44*SazbaDPH2/100)</f>
        <v>0</v>
      </c>
      <c r="I44" s="154"/>
      <c r="J44" s="155"/>
    </row>
    <row r="45" spans="1:10" ht="25.5" customHeight="1" x14ac:dyDescent="0.25">
      <c r="A45" s="135">
        <v>2</v>
      </c>
      <c r="B45" s="151" t="s">
        <v>65</v>
      </c>
      <c r="C45" s="152" t="s">
        <v>66</v>
      </c>
      <c r="D45" s="152"/>
      <c r="E45" s="152"/>
      <c r="F45" s="153">
        <f>'SO 101 1 Pol'!AE276+'SO 101 2 Pol'!AE203+'SO 101 3 Pol'!AE113+'SO 101 4 Pol'!AE29</f>
        <v>0</v>
      </c>
      <c r="G45" s="154">
        <f>'SO 101 1 Pol'!AF276+'SO 101 2 Pol'!AF203+'SO 101 3 Pol'!AF113+'SO 101 4 Pol'!AF29</f>
        <v>0</v>
      </c>
      <c r="H45" s="154">
        <f>(F45*SazbaDPH1/100)+(G45*SazbaDPH2/100)</f>
        <v>0</v>
      </c>
      <c r="I45" s="154">
        <f>F45+G45+H45</f>
        <v>0</v>
      </c>
      <c r="J45" s="155" t="str">
        <f>IF(CenaCelkemVypocet=0,"",I45/CenaCelkemVypocet*100)</f>
        <v/>
      </c>
    </row>
    <row r="46" spans="1:10" ht="25.5" customHeight="1" x14ac:dyDescent="0.25">
      <c r="A46" s="135">
        <v>3</v>
      </c>
      <c r="B46" s="156" t="s">
        <v>58</v>
      </c>
      <c r="C46" s="146" t="s">
        <v>67</v>
      </c>
      <c r="D46" s="146"/>
      <c r="E46" s="146"/>
      <c r="F46" s="157">
        <f>'SO 101 1 Pol'!AE276</f>
        <v>0</v>
      </c>
      <c r="G46" s="149">
        <f>'SO 101 1 Pol'!AF276</f>
        <v>0</v>
      </c>
      <c r="H46" s="149">
        <f>(F46*SazbaDPH1/100)+(G46*SazbaDPH2/100)</f>
        <v>0</v>
      </c>
      <c r="I46" s="149">
        <f>F46+G46+H46</f>
        <v>0</v>
      </c>
      <c r="J46" s="150" t="str">
        <f>IF(CenaCelkemVypocet=0,"",I46/CenaCelkemVypocet*100)</f>
        <v/>
      </c>
    </row>
    <row r="47" spans="1:10" ht="25.5" customHeight="1" x14ac:dyDescent="0.25">
      <c r="A47" s="135">
        <v>3</v>
      </c>
      <c r="B47" s="156" t="s">
        <v>60</v>
      </c>
      <c r="C47" s="146" t="s">
        <v>68</v>
      </c>
      <c r="D47" s="146"/>
      <c r="E47" s="146"/>
      <c r="F47" s="157">
        <f>'SO 101 2 Pol'!AE203</f>
        <v>0</v>
      </c>
      <c r="G47" s="149">
        <f>'SO 101 2 Pol'!AF203</f>
        <v>0</v>
      </c>
      <c r="H47" s="149">
        <f>(F47*SazbaDPH1/100)+(G47*SazbaDPH2/100)</f>
        <v>0</v>
      </c>
      <c r="I47" s="149">
        <f>F47+G47+H47</f>
        <v>0</v>
      </c>
      <c r="J47" s="150" t="str">
        <f>IF(CenaCelkemVypocet=0,"",I47/CenaCelkemVypocet*100)</f>
        <v/>
      </c>
    </row>
    <row r="48" spans="1:10" ht="25.5" customHeight="1" x14ac:dyDescent="0.25">
      <c r="A48" s="135">
        <v>3</v>
      </c>
      <c r="B48" s="156" t="s">
        <v>62</v>
      </c>
      <c r="C48" s="146" t="s">
        <v>69</v>
      </c>
      <c r="D48" s="146"/>
      <c r="E48" s="146"/>
      <c r="F48" s="157">
        <f>'SO 101 3 Pol'!AE113</f>
        <v>0</v>
      </c>
      <c r="G48" s="149">
        <f>'SO 101 3 Pol'!AF113</f>
        <v>0</v>
      </c>
      <c r="H48" s="149">
        <f>(F48*SazbaDPH1/100)+(G48*SazbaDPH2/100)</f>
        <v>0</v>
      </c>
      <c r="I48" s="149">
        <f>F48+G48+H48</f>
        <v>0</v>
      </c>
      <c r="J48" s="150" t="str">
        <f>IF(CenaCelkemVypocet=0,"",I48/CenaCelkemVypocet*100)</f>
        <v/>
      </c>
    </row>
    <row r="49" spans="1:10" ht="25.5" customHeight="1" x14ac:dyDescent="0.25">
      <c r="A49" s="135">
        <v>3</v>
      </c>
      <c r="B49" s="156" t="s">
        <v>70</v>
      </c>
      <c r="C49" s="146" t="s">
        <v>71</v>
      </c>
      <c r="D49" s="146"/>
      <c r="E49" s="146"/>
      <c r="F49" s="157">
        <f>'SO 101 4 Pol'!AE29</f>
        <v>0</v>
      </c>
      <c r="G49" s="149">
        <f>'SO 101 4 Pol'!AF29</f>
        <v>0</v>
      </c>
      <c r="H49" s="149">
        <f>(F49*SazbaDPH1/100)+(G49*SazbaDPH2/100)</f>
        <v>0</v>
      </c>
      <c r="I49" s="149">
        <f>F49+G49+H49</f>
        <v>0</v>
      </c>
      <c r="J49" s="150" t="str">
        <f>IF(CenaCelkemVypocet=0,"",I49/CenaCelkemVypocet*100)</f>
        <v/>
      </c>
    </row>
    <row r="50" spans="1:10" ht="25.5" customHeight="1" x14ac:dyDescent="0.25">
      <c r="A50" s="135">
        <v>2</v>
      </c>
      <c r="B50" s="151" t="s">
        <v>72</v>
      </c>
      <c r="C50" s="152" t="s">
        <v>73</v>
      </c>
      <c r="D50" s="152"/>
      <c r="E50" s="152"/>
      <c r="F50" s="153">
        <f>'SO 102 1 Pol'!AE159+'SO 102 2 Pol'!AE75+'SO 102 3 Pol'!AE68+'SO 102 4 Pol'!AE15</f>
        <v>0</v>
      </c>
      <c r="G50" s="154">
        <f>'SO 102 1 Pol'!AF159+'SO 102 2 Pol'!AF75+'SO 102 3 Pol'!AF68+'SO 102 4 Pol'!AF15</f>
        <v>0</v>
      </c>
      <c r="H50" s="154">
        <f>(F50*SazbaDPH1/100)+(G50*SazbaDPH2/100)</f>
        <v>0</v>
      </c>
      <c r="I50" s="154">
        <f>F50+G50+H50</f>
        <v>0</v>
      </c>
      <c r="J50" s="155" t="str">
        <f>IF(CenaCelkemVypocet=0,"",I50/CenaCelkemVypocet*100)</f>
        <v/>
      </c>
    </row>
    <row r="51" spans="1:10" ht="25.5" customHeight="1" x14ac:dyDescent="0.25">
      <c r="A51" s="135">
        <v>3</v>
      </c>
      <c r="B51" s="156" t="s">
        <v>58</v>
      </c>
      <c r="C51" s="146" t="s">
        <v>74</v>
      </c>
      <c r="D51" s="146"/>
      <c r="E51" s="146"/>
      <c r="F51" s="157">
        <f>'SO 102 1 Pol'!AE159</f>
        <v>0</v>
      </c>
      <c r="G51" s="149">
        <f>'SO 102 1 Pol'!AF159</f>
        <v>0</v>
      </c>
      <c r="H51" s="149">
        <f>(F51*SazbaDPH1/100)+(G51*SazbaDPH2/100)</f>
        <v>0</v>
      </c>
      <c r="I51" s="149">
        <f>F51+G51+H51</f>
        <v>0</v>
      </c>
      <c r="J51" s="150" t="str">
        <f>IF(CenaCelkemVypocet=0,"",I51/CenaCelkemVypocet*100)</f>
        <v/>
      </c>
    </row>
    <row r="52" spans="1:10" ht="25.5" customHeight="1" x14ac:dyDescent="0.25">
      <c r="A52" s="135">
        <v>3</v>
      </c>
      <c r="B52" s="156" t="s">
        <v>60</v>
      </c>
      <c r="C52" s="146" t="s">
        <v>75</v>
      </c>
      <c r="D52" s="146"/>
      <c r="E52" s="146"/>
      <c r="F52" s="157">
        <f>'SO 102 2 Pol'!AE75</f>
        <v>0</v>
      </c>
      <c r="G52" s="149">
        <f>'SO 102 2 Pol'!AF75</f>
        <v>0</v>
      </c>
      <c r="H52" s="149">
        <f>(F52*SazbaDPH1/100)+(G52*SazbaDPH2/100)</f>
        <v>0</v>
      </c>
      <c r="I52" s="149">
        <f>F52+G52+H52</f>
        <v>0</v>
      </c>
      <c r="J52" s="150" t="str">
        <f>IF(CenaCelkemVypocet=0,"",I52/CenaCelkemVypocet*100)</f>
        <v/>
      </c>
    </row>
    <row r="53" spans="1:10" ht="25.5" customHeight="1" x14ac:dyDescent="0.25">
      <c r="A53" s="135">
        <v>3</v>
      </c>
      <c r="B53" s="156" t="s">
        <v>62</v>
      </c>
      <c r="C53" s="146" t="s">
        <v>76</v>
      </c>
      <c r="D53" s="146"/>
      <c r="E53" s="146"/>
      <c r="F53" s="157">
        <f>'SO 102 3 Pol'!AE68</f>
        <v>0</v>
      </c>
      <c r="G53" s="149">
        <f>'SO 102 3 Pol'!AF68</f>
        <v>0</v>
      </c>
      <c r="H53" s="149">
        <f>(F53*SazbaDPH1/100)+(G53*SazbaDPH2/100)</f>
        <v>0</v>
      </c>
      <c r="I53" s="149">
        <f>F53+G53+H53</f>
        <v>0</v>
      </c>
      <c r="J53" s="150" t="str">
        <f>IF(CenaCelkemVypocet=0,"",I53/CenaCelkemVypocet*100)</f>
        <v/>
      </c>
    </row>
    <row r="54" spans="1:10" ht="25.5" customHeight="1" x14ac:dyDescent="0.25">
      <c r="A54" s="135">
        <v>3</v>
      </c>
      <c r="B54" s="156" t="s">
        <v>70</v>
      </c>
      <c r="C54" s="146" t="s">
        <v>77</v>
      </c>
      <c r="D54" s="146"/>
      <c r="E54" s="146"/>
      <c r="F54" s="157">
        <f>'SO 102 4 Pol'!AE15</f>
        <v>0</v>
      </c>
      <c r="G54" s="149">
        <f>'SO 102 4 Pol'!AF15</f>
        <v>0</v>
      </c>
      <c r="H54" s="149">
        <f>(F54*SazbaDPH1/100)+(G54*SazbaDPH2/100)</f>
        <v>0</v>
      </c>
      <c r="I54" s="149">
        <f>F54+G54+H54</f>
        <v>0</v>
      </c>
      <c r="J54" s="150" t="str">
        <f>IF(CenaCelkemVypocet=0,"",I54/CenaCelkemVypocet*100)</f>
        <v/>
      </c>
    </row>
    <row r="55" spans="1:10" ht="25.5" customHeight="1" x14ac:dyDescent="0.25">
      <c r="A55" s="135"/>
      <c r="B55" s="158" t="s">
        <v>78</v>
      </c>
      <c r="C55" s="159"/>
      <c r="D55" s="159"/>
      <c r="E55" s="160"/>
      <c r="F55" s="161">
        <f>SUMIF(A39:A54,"=1",F39:F54)</f>
        <v>0</v>
      </c>
      <c r="G55" s="162">
        <f>SUMIF(A39:A54,"=1",G39:G54)</f>
        <v>0</v>
      </c>
      <c r="H55" s="162">
        <f>SUMIF(A39:A54,"=1",H39:H54)</f>
        <v>0</v>
      </c>
      <c r="I55" s="162">
        <f>SUMIF(A39:A54,"=1",I39:I54)</f>
        <v>0</v>
      </c>
      <c r="J55" s="163">
        <f>SUMIF(A39:A54,"=1",J39:J54)</f>
        <v>0</v>
      </c>
    </row>
    <row r="57" spans="1:10" x14ac:dyDescent="0.25">
      <c r="A57" t="s">
        <v>80</v>
      </c>
      <c r="B57" t="s">
        <v>81</v>
      </c>
    </row>
    <row r="58" spans="1:10" x14ac:dyDescent="0.25">
      <c r="A58" t="s">
        <v>82</v>
      </c>
      <c r="B58" t="s">
        <v>83</v>
      </c>
    </row>
    <row r="59" spans="1:10" x14ac:dyDescent="0.25">
      <c r="A59" t="s">
        <v>84</v>
      </c>
      <c r="B59" t="s">
        <v>85</v>
      </c>
    </row>
    <row r="60" spans="1:10" x14ac:dyDescent="0.25">
      <c r="A60" t="s">
        <v>84</v>
      </c>
      <c r="B60" t="s">
        <v>86</v>
      </c>
    </row>
    <row r="61" spans="1:10" x14ac:dyDescent="0.25">
      <c r="A61" t="s">
        <v>84</v>
      </c>
      <c r="B61" t="s">
        <v>87</v>
      </c>
    </row>
    <row r="62" spans="1:10" x14ac:dyDescent="0.25">
      <c r="A62" t="s">
        <v>82</v>
      </c>
      <c r="B62" t="s">
        <v>88</v>
      </c>
    </row>
    <row r="63" spans="1:10" x14ac:dyDescent="0.25">
      <c r="A63" t="s">
        <v>84</v>
      </c>
      <c r="B63" t="s">
        <v>89</v>
      </c>
    </row>
    <row r="64" spans="1:10" x14ac:dyDescent="0.25">
      <c r="A64" t="s">
        <v>84</v>
      </c>
      <c r="B64" t="s">
        <v>90</v>
      </c>
    </row>
    <row r="65" spans="1:10" x14ac:dyDescent="0.25">
      <c r="A65" t="s">
        <v>84</v>
      </c>
      <c r="B65" t="s">
        <v>91</v>
      </c>
    </row>
    <row r="66" spans="1:10" x14ac:dyDescent="0.25">
      <c r="A66" t="s">
        <v>84</v>
      </c>
      <c r="B66" t="s">
        <v>92</v>
      </c>
    </row>
    <row r="67" spans="1:10" x14ac:dyDescent="0.25">
      <c r="A67" t="s">
        <v>82</v>
      </c>
      <c r="B67" t="s">
        <v>93</v>
      </c>
    </row>
    <row r="68" spans="1:10" x14ac:dyDescent="0.25">
      <c r="A68" t="s">
        <v>84</v>
      </c>
      <c r="B68" t="s">
        <v>94</v>
      </c>
    </row>
    <row r="69" spans="1:10" x14ac:dyDescent="0.25">
      <c r="A69" t="s">
        <v>84</v>
      </c>
      <c r="B69" t="s">
        <v>95</v>
      </c>
    </row>
    <row r="70" spans="1:10" x14ac:dyDescent="0.25">
      <c r="A70" t="s">
        <v>84</v>
      </c>
      <c r="B70" t="s">
        <v>96</v>
      </c>
    </row>
    <row r="71" spans="1:10" x14ac:dyDescent="0.25">
      <c r="A71" t="s">
        <v>84</v>
      </c>
      <c r="B71" t="s">
        <v>97</v>
      </c>
    </row>
    <row r="74" spans="1:10" ht="15.5" x14ac:dyDescent="0.35">
      <c r="B74" s="174" t="s">
        <v>98</v>
      </c>
    </row>
    <row r="76" spans="1:10" ht="25.5" customHeight="1" x14ac:dyDescent="0.25">
      <c r="A76" s="176"/>
      <c r="B76" s="179" t="s">
        <v>17</v>
      </c>
      <c r="C76" s="179" t="s">
        <v>5</v>
      </c>
      <c r="D76" s="180"/>
      <c r="E76" s="180"/>
      <c r="F76" s="181" t="s">
        <v>99</v>
      </c>
      <c r="G76" s="181"/>
      <c r="H76" s="181"/>
      <c r="I76" s="181" t="s">
        <v>29</v>
      </c>
      <c r="J76" s="181" t="s">
        <v>0</v>
      </c>
    </row>
    <row r="77" spans="1:10" ht="36.75" customHeight="1" x14ac:dyDescent="0.25">
      <c r="A77" s="177"/>
      <c r="B77" s="182" t="s">
        <v>58</v>
      </c>
      <c r="C77" s="183" t="s">
        <v>100</v>
      </c>
      <c r="D77" s="184"/>
      <c r="E77" s="184"/>
      <c r="F77" s="191" t="s">
        <v>24</v>
      </c>
      <c r="G77" s="192"/>
      <c r="H77" s="192"/>
      <c r="I77" s="192">
        <f>'SO 101 1 Pol'!G8+'SO 101 2 Pol'!G8+'SO 101 3 Pol'!G8+'SO 102 1 Pol'!G8+'SO 102 2 Pol'!G8+'SO 102 3 Pol'!G8+'SO 102 4 Pol'!G8</f>
        <v>0</v>
      </c>
      <c r="J77" s="188" t="str">
        <f>IF(I90=0,"",I77/I90*100)</f>
        <v/>
      </c>
    </row>
    <row r="78" spans="1:10" ht="36.75" customHeight="1" x14ac:dyDescent="0.25">
      <c r="A78" s="177"/>
      <c r="B78" s="182" t="s">
        <v>60</v>
      </c>
      <c r="C78" s="183" t="s">
        <v>101</v>
      </c>
      <c r="D78" s="184"/>
      <c r="E78" s="184"/>
      <c r="F78" s="191" t="s">
        <v>24</v>
      </c>
      <c r="G78" s="192"/>
      <c r="H78" s="192"/>
      <c r="I78" s="192">
        <f>'SO 101 1 Pol'!G85+'SO 101 2 Pol'!G73</f>
        <v>0</v>
      </c>
      <c r="J78" s="188" t="str">
        <f>IF(I90=0,"",I78/I90*100)</f>
        <v/>
      </c>
    </row>
    <row r="79" spans="1:10" ht="36.75" customHeight="1" x14ac:dyDescent="0.25">
      <c r="A79" s="177"/>
      <c r="B79" s="182" t="s">
        <v>70</v>
      </c>
      <c r="C79" s="183" t="s">
        <v>102</v>
      </c>
      <c r="D79" s="184"/>
      <c r="E79" s="184"/>
      <c r="F79" s="191" t="s">
        <v>24</v>
      </c>
      <c r="G79" s="192"/>
      <c r="H79" s="192"/>
      <c r="I79" s="192">
        <f>'SO 101 1 Pol'!G99+'SO 101 2 Pol'!G87+'SO 101 3 Pol'!G29+'SO 102 1 Pol'!G75+'SO 102 2 Pol'!G38+'SO 102 3 Pol'!G37</f>
        <v>0</v>
      </c>
      <c r="J79" s="188" t="str">
        <f>IF(I90=0,"",I79/I90*100)</f>
        <v/>
      </c>
    </row>
    <row r="80" spans="1:10" ht="36.75" customHeight="1" x14ac:dyDescent="0.25">
      <c r="A80" s="177"/>
      <c r="B80" s="182" t="s">
        <v>103</v>
      </c>
      <c r="C80" s="183" t="s">
        <v>104</v>
      </c>
      <c r="D80" s="184"/>
      <c r="E80" s="184"/>
      <c r="F80" s="191" t="s">
        <v>24</v>
      </c>
      <c r="G80" s="192"/>
      <c r="H80" s="192"/>
      <c r="I80" s="192">
        <f>'SO 101 1 Pol'!G103+'SO 101 2 Pol'!G91+'SO 101 3 Pol'!G32+'SO 101 4 Pol'!G8+'SO 102 1 Pol'!G79+'SO 102 3 Pol'!G46</f>
        <v>0</v>
      </c>
      <c r="J80" s="188" t="str">
        <f>IF(I90=0,"",I80/I90*100)</f>
        <v/>
      </c>
    </row>
    <row r="81" spans="1:10" ht="36.75" customHeight="1" x14ac:dyDescent="0.25">
      <c r="A81" s="177"/>
      <c r="B81" s="182" t="s">
        <v>105</v>
      </c>
      <c r="C81" s="183" t="s">
        <v>106</v>
      </c>
      <c r="D81" s="184"/>
      <c r="E81" s="184"/>
      <c r="F81" s="191" t="s">
        <v>24</v>
      </c>
      <c r="G81" s="192"/>
      <c r="H81" s="192"/>
      <c r="I81" s="192">
        <f>'SO 101 1 Pol'!G168+'SO 101 2 Pol'!G129+'SO 102 1 Pol'!G88+'SO 102 2 Pol'!G42+'SO 102 3 Pol'!G49</f>
        <v>0</v>
      </c>
      <c r="J81" s="188" t="str">
        <f>IF(I90=0,"",I81/I90*100)</f>
        <v/>
      </c>
    </row>
    <row r="82" spans="1:10" ht="36.75" customHeight="1" x14ac:dyDescent="0.25">
      <c r="A82" s="177"/>
      <c r="B82" s="182" t="s">
        <v>107</v>
      </c>
      <c r="C82" s="183" t="s">
        <v>108</v>
      </c>
      <c r="D82" s="184"/>
      <c r="E82" s="184"/>
      <c r="F82" s="191" t="s">
        <v>24</v>
      </c>
      <c r="G82" s="192"/>
      <c r="H82" s="192"/>
      <c r="I82" s="192">
        <f>'SO 101 1 Pol'!G196+'SO 101 2 Pol'!G144+'SO 101 3 Pol'!G65+'SO 102 1 Pol'!G122</f>
        <v>0</v>
      </c>
      <c r="J82" s="188" t="str">
        <f>IF(I90=0,"",I82/I90*100)</f>
        <v/>
      </c>
    </row>
    <row r="83" spans="1:10" ht="36.75" customHeight="1" x14ac:dyDescent="0.25">
      <c r="A83" s="177"/>
      <c r="B83" s="182" t="s">
        <v>109</v>
      </c>
      <c r="C83" s="183" t="s">
        <v>110</v>
      </c>
      <c r="D83" s="184"/>
      <c r="E83" s="184"/>
      <c r="F83" s="191" t="s">
        <v>24</v>
      </c>
      <c r="G83" s="192"/>
      <c r="H83" s="192"/>
      <c r="I83" s="192">
        <f>'SO 101 1 Pol'!G243+'SO 102 1 Pol'!G126</f>
        <v>0</v>
      </c>
      <c r="J83" s="188" t="str">
        <f>IF(I90=0,"",I83/I90*100)</f>
        <v/>
      </c>
    </row>
    <row r="84" spans="1:10" ht="36.75" customHeight="1" x14ac:dyDescent="0.25">
      <c r="A84" s="177"/>
      <c r="B84" s="182" t="s">
        <v>111</v>
      </c>
      <c r="C84" s="183" t="s">
        <v>112</v>
      </c>
      <c r="D84" s="184"/>
      <c r="E84" s="184"/>
      <c r="F84" s="191" t="s">
        <v>24</v>
      </c>
      <c r="G84" s="192"/>
      <c r="H84" s="192"/>
      <c r="I84" s="192">
        <f>'SO 101 1 Pol'!G247+'SO 101 2 Pol'!G178+'SO 101 3 Pol'!G93</f>
        <v>0</v>
      </c>
      <c r="J84" s="188" t="str">
        <f>IF(I90=0,"",I84/I90*100)</f>
        <v/>
      </c>
    </row>
    <row r="85" spans="1:10" ht="36.75" customHeight="1" x14ac:dyDescent="0.25">
      <c r="A85" s="177"/>
      <c r="B85" s="182" t="s">
        <v>113</v>
      </c>
      <c r="C85" s="183" t="s">
        <v>114</v>
      </c>
      <c r="D85" s="184"/>
      <c r="E85" s="184"/>
      <c r="F85" s="191" t="s">
        <v>24</v>
      </c>
      <c r="G85" s="192"/>
      <c r="H85" s="192"/>
      <c r="I85" s="192">
        <f>'SO 101 1 Pol'!G256+'SO 101 2 Pol'!G185+'SO 101 3 Pol'!G96+'SO 101 4 Pol'!G22+'SO 102 1 Pol'!G133+'SO 102 2 Pol'!G68+'SO 102 3 Pol'!G61</f>
        <v>0</v>
      </c>
      <c r="J85" s="188" t="str">
        <f>IF(I90=0,"",I85/I90*100)</f>
        <v/>
      </c>
    </row>
    <row r="86" spans="1:10" ht="36.75" customHeight="1" x14ac:dyDescent="0.25">
      <c r="A86" s="177"/>
      <c r="B86" s="182" t="s">
        <v>115</v>
      </c>
      <c r="C86" s="183" t="s">
        <v>116</v>
      </c>
      <c r="D86" s="184"/>
      <c r="E86" s="184"/>
      <c r="F86" s="191" t="s">
        <v>26</v>
      </c>
      <c r="G86" s="192"/>
      <c r="H86" s="192"/>
      <c r="I86" s="192">
        <f>'SO 102 1 Pol'!G139</f>
        <v>0</v>
      </c>
      <c r="J86" s="188" t="str">
        <f>IF(I90=0,"",I86/I90*100)</f>
        <v/>
      </c>
    </row>
    <row r="87" spans="1:10" ht="36.75" customHeight="1" x14ac:dyDescent="0.25">
      <c r="A87" s="177"/>
      <c r="B87" s="182" t="s">
        <v>117</v>
      </c>
      <c r="C87" s="183" t="s">
        <v>112</v>
      </c>
      <c r="D87" s="184"/>
      <c r="E87" s="184"/>
      <c r="F87" s="191" t="s">
        <v>118</v>
      </c>
      <c r="G87" s="192"/>
      <c r="H87" s="192"/>
      <c r="I87" s="192">
        <f>'SO 101 1 Pol'!G263+'SO 101 2 Pol'!G192+'SO 101 3 Pol'!G102+'SO 102 1 Pol'!G142</f>
        <v>0</v>
      </c>
      <c r="J87" s="188" t="str">
        <f>IF(I90=0,"",I87/I90*100)</f>
        <v/>
      </c>
    </row>
    <row r="88" spans="1:10" ht="36.75" customHeight="1" x14ac:dyDescent="0.25">
      <c r="A88" s="177"/>
      <c r="B88" s="182" t="s">
        <v>119</v>
      </c>
      <c r="C88" s="183" t="s">
        <v>27</v>
      </c>
      <c r="D88" s="184"/>
      <c r="E88" s="184"/>
      <c r="F88" s="191" t="s">
        <v>119</v>
      </c>
      <c r="G88" s="192"/>
      <c r="H88" s="192"/>
      <c r="I88" s="192">
        <f>'00 1 Naklady'!G8+'00 3 Naklady'!G8</f>
        <v>0</v>
      </c>
      <c r="J88" s="188" t="str">
        <f>IF(I90=0,"",I88/I90*100)</f>
        <v/>
      </c>
    </row>
    <row r="89" spans="1:10" ht="36.75" customHeight="1" x14ac:dyDescent="0.25">
      <c r="A89" s="177"/>
      <c r="B89" s="182" t="s">
        <v>120</v>
      </c>
      <c r="C89" s="183" t="s">
        <v>28</v>
      </c>
      <c r="D89" s="184"/>
      <c r="E89" s="184"/>
      <c r="F89" s="191" t="s">
        <v>120</v>
      </c>
      <c r="G89" s="192"/>
      <c r="H89" s="192"/>
      <c r="I89" s="192">
        <f>'00 2 Naklady'!G8+'00 3 Naklady'!G14</f>
        <v>0</v>
      </c>
      <c r="J89" s="188" t="str">
        <f>IF(I90=0,"",I89/I90*100)</f>
        <v/>
      </c>
    </row>
    <row r="90" spans="1:10" ht="25.5" customHeight="1" x14ac:dyDescent="0.25">
      <c r="A90" s="178"/>
      <c r="B90" s="185" t="s">
        <v>1</v>
      </c>
      <c r="C90" s="186"/>
      <c r="D90" s="187"/>
      <c r="E90" s="187"/>
      <c r="F90" s="193"/>
      <c r="G90" s="194"/>
      <c r="H90" s="194"/>
      <c r="I90" s="194">
        <f>SUM(I77:I89)</f>
        <v>0</v>
      </c>
      <c r="J90" s="189">
        <f>SUM(J77:J89)</f>
        <v>0</v>
      </c>
    </row>
    <row r="91" spans="1:10" x14ac:dyDescent="0.25">
      <c r="F91" s="134"/>
      <c r="G91" s="134"/>
      <c r="H91" s="134"/>
      <c r="I91" s="134"/>
      <c r="J91" s="190"/>
    </row>
    <row r="92" spans="1:10" x14ac:dyDescent="0.25">
      <c r="F92" s="134"/>
      <c r="G92" s="134"/>
      <c r="H92" s="134"/>
      <c r="I92" s="134"/>
      <c r="J92" s="190"/>
    </row>
    <row r="93" spans="1:10" x14ac:dyDescent="0.25">
      <c r="F93" s="134"/>
      <c r="G93" s="134"/>
      <c r="H93" s="134"/>
      <c r="I93" s="134"/>
      <c r="J93" s="190"/>
    </row>
  </sheetData>
  <sheetProtection algorithmName="SHA-512" hashValue="J3VtsFtlR+zMkdbPrIJXP3P3WYcZkD3QmPRDDL4QwcNrlJ2jpftpUuSZzi/RqaLXQAe285z6zp8jcxW5JteiHw==" saltValue="4WDrFIKo0KWG8YDDNe04P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54:E54"/>
    <mergeCell ref="B55:E55"/>
    <mergeCell ref="C77:E77"/>
    <mergeCell ref="C78:E78"/>
    <mergeCell ref="C79:E79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7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796875" defaultRowHeight="12.5" x14ac:dyDescent="0.25"/>
  <cols>
    <col min="1" max="1" width="4.26953125" style="3" customWidth="1"/>
    <col min="2" max="2" width="14.453125" style="3" customWidth="1"/>
    <col min="3" max="3" width="38.26953125" style="7" customWidth="1"/>
    <col min="4" max="4" width="4.54296875" style="3" customWidth="1"/>
    <col min="5" max="5" width="10.54296875" style="3" customWidth="1"/>
    <col min="6" max="6" width="9.81640625" style="3" customWidth="1"/>
    <col min="7" max="7" width="12.7265625" style="3" customWidth="1"/>
    <col min="8" max="16384" width="9.1796875" style="3"/>
  </cols>
  <sheetData>
    <row r="1" spans="1:7" ht="15.5" x14ac:dyDescent="0.25">
      <c r="A1" s="101" t="s">
        <v>6</v>
      </c>
      <c r="B1" s="101"/>
      <c r="C1" s="102"/>
      <c r="D1" s="101"/>
      <c r="E1" s="101"/>
      <c r="F1" s="101"/>
      <c r="G1" s="101"/>
    </row>
    <row r="2" spans="1:7" ht="25" customHeight="1" x14ac:dyDescent="0.25">
      <c r="A2" s="50" t="s">
        <v>7</v>
      </c>
      <c r="B2" s="49"/>
      <c r="C2" s="103"/>
      <c r="D2" s="103"/>
      <c r="E2" s="103"/>
      <c r="F2" s="103"/>
      <c r="G2" s="104"/>
    </row>
    <row r="3" spans="1:7" ht="25" customHeight="1" x14ac:dyDescent="0.25">
      <c r="A3" s="50" t="s">
        <v>8</v>
      </c>
      <c r="B3" s="49"/>
      <c r="C3" s="103"/>
      <c r="D3" s="103"/>
      <c r="E3" s="103"/>
      <c r="F3" s="103"/>
      <c r="G3" s="104"/>
    </row>
    <row r="4" spans="1:7" ht="25" customHeight="1" x14ac:dyDescent="0.25">
      <c r="A4" s="50" t="s">
        <v>9</v>
      </c>
      <c r="B4" s="49"/>
      <c r="C4" s="103"/>
      <c r="D4" s="103"/>
      <c r="E4" s="103"/>
      <c r="F4" s="103"/>
      <c r="G4" s="104"/>
    </row>
    <row r="5" spans="1:7" x14ac:dyDescent="0.25">
      <c r="B5" s="4"/>
      <c r="C5" s="5"/>
      <c r="D5" s="6"/>
    </row>
  </sheetData>
  <sheetProtection algorithmName="SHA-512" hashValue="7cOKLrey7GtGarKjsI0EEPB5U6hwz/WhwswFOGNDND7Q/GYs7aS0ggW656dxDInIPmJumWTgeHDfpqR8ueaCaA==" saltValue="9snGuEB2d7SBb/hmVCJ1Y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BA88-B499-4F3E-8A09-464168F1D86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121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124</v>
      </c>
      <c r="C3" s="200" t="s">
        <v>125</v>
      </c>
      <c r="D3" s="198"/>
      <c r="E3" s="198"/>
      <c r="F3" s="198"/>
      <c r="G3" s="199"/>
      <c r="AC3" s="175" t="s">
        <v>126</v>
      </c>
      <c r="AG3" t="s">
        <v>127</v>
      </c>
    </row>
    <row r="4" spans="1:60" ht="25" customHeight="1" x14ac:dyDescent="0.25">
      <c r="A4" s="201" t="s">
        <v>9</v>
      </c>
      <c r="B4" s="202" t="s">
        <v>58</v>
      </c>
      <c r="C4" s="203" t="s">
        <v>59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119</v>
      </c>
      <c r="C8" s="242" t="s">
        <v>27</v>
      </c>
      <c r="D8" s="227"/>
      <c r="E8" s="228"/>
      <c r="F8" s="229"/>
      <c r="G8" s="229">
        <f>SUMIF(AG9:AG17,"&lt;&gt;NOR",G9:G17)</f>
        <v>0</v>
      </c>
      <c r="H8" s="229"/>
      <c r="I8" s="229">
        <f>SUM(I9:I17)</f>
        <v>0</v>
      </c>
      <c r="J8" s="229"/>
      <c r="K8" s="229">
        <f>SUM(K9:K17)</f>
        <v>0</v>
      </c>
      <c r="L8" s="229"/>
      <c r="M8" s="229">
        <f>SUM(M9:M17)</f>
        <v>0</v>
      </c>
      <c r="N8" s="228"/>
      <c r="O8" s="228">
        <f>SUM(O9:O17)</f>
        <v>0</v>
      </c>
      <c r="P8" s="228"/>
      <c r="Q8" s="228">
        <f>SUM(Q9:Q17)</f>
        <v>0</v>
      </c>
      <c r="R8" s="229"/>
      <c r="S8" s="229"/>
      <c r="T8" s="230"/>
      <c r="U8" s="224"/>
      <c r="V8" s="224">
        <f>SUM(V9:V17)</f>
        <v>0</v>
      </c>
      <c r="W8" s="224"/>
      <c r="X8" s="224"/>
      <c r="Y8" s="224"/>
      <c r="AG8" t="s">
        <v>152</v>
      </c>
    </row>
    <row r="9" spans="1:60" outlineLevel="1" x14ac:dyDescent="0.25">
      <c r="A9" s="232">
        <v>1</v>
      </c>
      <c r="B9" s="233" t="s">
        <v>153</v>
      </c>
      <c r="C9" s="243" t="s">
        <v>154</v>
      </c>
      <c r="D9" s="234" t="s">
        <v>155</v>
      </c>
      <c r="E9" s="235">
        <v>1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</v>
      </c>
      <c r="Q9" s="235">
        <f>ROUND(E9*P9,2)</f>
        <v>0</v>
      </c>
      <c r="R9" s="237"/>
      <c r="S9" s="237" t="s">
        <v>156</v>
      </c>
      <c r="T9" s="238" t="s">
        <v>157</v>
      </c>
      <c r="U9" s="221">
        <v>0</v>
      </c>
      <c r="V9" s="221">
        <f>ROUND(E9*U9,2)</f>
        <v>0</v>
      </c>
      <c r="W9" s="221"/>
      <c r="X9" s="221" t="s">
        <v>158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160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44" t="s">
        <v>161</v>
      </c>
      <c r="D10" s="239"/>
      <c r="E10" s="239"/>
      <c r="F10" s="239"/>
      <c r="G10" s="239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162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163</v>
      </c>
      <c r="D11" s="222"/>
      <c r="E11" s="223">
        <v>1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32">
        <v>2</v>
      </c>
      <c r="B12" s="233" t="s">
        <v>165</v>
      </c>
      <c r="C12" s="243" t="s">
        <v>166</v>
      </c>
      <c r="D12" s="234" t="s">
        <v>155</v>
      </c>
      <c r="E12" s="235">
        <v>1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7"/>
      <c r="S12" s="237" t="s">
        <v>156</v>
      </c>
      <c r="T12" s="238" t="s">
        <v>157</v>
      </c>
      <c r="U12" s="221">
        <v>0</v>
      </c>
      <c r="V12" s="221">
        <f>ROUND(E12*U12,2)</f>
        <v>0</v>
      </c>
      <c r="W12" s="221"/>
      <c r="X12" s="221" t="s">
        <v>158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160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4" t="s">
        <v>167</v>
      </c>
      <c r="D13" s="239"/>
      <c r="E13" s="239"/>
      <c r="F13" s="239"/>
      <c r="G13" s="239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3" x14ac:dyDescent="0.25">
      <c r="A14" s="218"/>
      <c r="B14" s="219"/>
      <c r="C14" s="246" t="s">
        <v>168</v>
      </c>
      <c r="D14" s="240"/>
      <c r="E14" s="240"/>
      <c r="F14" s="240"/>
      <c r="G14" s="240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162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3" x14ac:dyDescent="0.25">
      <c r="A15" s="218"/>
      <c r="B15" s="219"/>
      <c r="C15" s="246" t="s">
        <v>169</v>
      </c>
      <c r="D15" s="240"/>
      <c r="E15" s="240"/>
      <c r="F15" s="240"/>
      <c r="G15" s="240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162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41" t="str">
        <f>C15</f>
        <v>Vyhotovení protokolu o vytyčení stavby se seznamem souřadnic vytyčených bodů a jejich polohopisnými (S-JTSK) a výškopisnými (Bpv) hodnotami.</v>
      </c>
      <c r="BB15" s="211"/>
      <c r="BC15" s="211"/>
      <c r="BD15" s="211"/>
      <c r="BE15" s="211"/>
      <c r="BF15" s="211"/>
      <c r="BG15" s="211"/>
      <c r="BH15" s="211"/>
    </row>
    <row r="16" spans="1:60" outlineLevel="2" x14ac:dyDescent="0.25">
      <c r="A16" s="218"/>
      <c r="B16" s="219"/>
      <c r="C16" s="245" t="s">
        <v>58</v>
      </c>
      <c r="D16" s="222"/>
      <c r="E16" s="223">
        <v>1</v>
      </c>
      <c r="F16" s="221"/>
      <c r="G16" s="221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164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5">
      <c r="A17" s="232">
        <v>3</v>
      </c>
      <c r="B17" s="233" t="s">
        <v>170</v>
      </c>
      <c r="C17" s="243" t="s">
        <v>171</v>
      </c>
      <c r="D17" s="234" t="s">
        <v>155</v>
      </c>
      <c r="E17" s="235">
        <v>1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5">
        <v>0</v>
      </c>
      <c r="O17" s="235">
        <f>ROUND(E17*N17,2)</f>
        <v>0</v>
      </c>
      <c r="P17" s="235">
        <v>0</v>
      </c>
      <c r="Q17" s="235">
        <f>ROUND(E17*P17,2)</f>
        <v>0</v>
      </c>
      <c r="R17" s="237"/>
      <c r="S17" s="237" t="s">
        <v>156</v>
      </c>
      <c r="T17" s="238" t="s">
        <v>157</v>
      </c>
      <c r="U17" s="221">
        <v>0</v>
      </c>
      <c r="V17" s="221">
        <f>ROUND(E17*U17,2)</f>
        <v>0</v>
      </c>
      <c r="W17" s="221"/>
      <c r="X17" s="221" t="s">
        <v>158</v>
      </c>
      <c r="Y17" s="221" t="s">
        <v>159</v>
      </c>
      <c r="Z17" s="211"/>
      <c r="AA17" s="211"/>
      <c r="AB17" s="211"/>
      <c r="AC17" s="211"/>
      <c r="AD17" s="211"/>
      <c r="AE17" s="211"/>
      <c r="AF17" s="211"/>
      <c r="AG17" s="211" t="s">
        <v>160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x14ac:dyDescent="0.25">
      <c r="A18" s="3"/>
      <c r="B18" s="4"/>
      <c r="C18" s="247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AE18">
        <v>15</v>
      </c>
      <c r="AF18">
        <v>21</v>
      </c>
      <c r="AG18" t="s">
        <v>137</v>
      </c>
    </row>
    <row r="19" spans="1:60" ht="13" x14ac:dyDescent="0.25">
      <c r="A19" s="214"/>
      <c r="B19" s="215" t="s">
        <v>29</v>
      </c>
      <c r="C19" s="248"/>
      <c r="D19" s="216"/>
      <c r="E19" s="217"/>
      <c r="F19" s="217"/>
      <c r="G19" s="231">
        <f>G8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f>SUMIF(L7:L17,AE18,G7:G17)</f>
        <v>0</v>
      </c>
      <c r="AF19">
        <f>SUMIF(L7:L17,AF18,G7:G17)</f>
        <v>0</v>
      </c>
      <c r="AG19" t="s">
        <v>172</v>
      </c>
    </row>
    <row r="20" spans="1:60" x14ac:dyDescent="0.25">
      <c r="C20" s="249"/>
      <c r="D20" s="10"/>
      <c r="AG20" t="s">
        <v>173</v>
      </c>
    </row>
    <row r="21" spans="1:60" x14ac:dyDescent="0.25">
      <c r="D21" s="10"/>
    </row>
    <row r="22" spans="1:60" x14ac:dyDescent="0.25">
      <c r="D22" s="10"/>
    </row>
    <row r="23" spans="1:60" x14ac:dyDescent="0.25">
      <c r="D23" s="10"/>
    </row>
    <row r="24" spans="1:60" x14ac:dyDescent="0.25">
      <c r="D24" s="10"/>
    </row>
    <row r="25" spans="1:60" x14ac:dyDescent="0.25">
      <c r="D25" s="10"/>
    </row>
    <row r="26" spans="1:60" x14ac:dyDescent="0.25">
      <c r="D26" s="10"/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TLuEe63863b2G2OfRUhkHfmNazHXXCwtQbmJUE0xFzzYqYDZ9HYBQ7Xi39fjhVvirQHzw8UyA1oNvh3e9lp+Vw==" saltValue="dbA+zNTDNK0ZtmIcS+oLRg==" spinCount="100000" sheet="1" formatRows="0"/>
  <mergeCells count="8">
    <mergeCell ref="C14:G14"/>
    <mergeCell ref="C15:G15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DBA3-B9B9-43E7-919E-E9FAE10AD62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121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124</v>
      </c>
      <c r="C3" s="200" t="s">
        <v>125</v>
      </c>
      <c r="D3" s="198"/>
      <c r="E3" s="198"/>
      <c r="F3" s="198"/>
      <c r="G3" s="199"/>
      <c r="AC3" s="175" t="s">
        <v>126</v>
      </c>
      <c r="AG3" t="s">
        <v>127</v>
      </c>
    </row>
    <row r="4" spans="1:60" ht="25" customHeight="1" x14ac:dyDescent="0.25">
      <c r="A4" s="201" t="s">
        <v>9</v>
      </c>
      <c r="B4" s="202" t="s">
        <v>60</v>
      </c>
      <c r="C4" s="203" t="s">
        <v>61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120</v>
      </c>
      <c r="C8" s="242" t="s">
        <v>28</v>
      </c>
      <c r="D8" s="227"/>
      <c r="E8" s="228"/>
      <c r="F8" s="229"/>
      <c r="G8" s="229">
        <f>SUMIF(AG9:AG23,"&lt;&gt;NOR",G9:G23)</f>
        <v>0</v>
      </c>
      <c r="H8" s="229"/>
      <c r="I8" s="229">
        <f>SUM(I9:I23)</f>
        <v>0</v>
      </c>
      <c r="J8" s="229"/>
      <c r="K8" s="229">
        <f>SUM(K9:K23)</f>
        <v>0</v>
      </c>
      <c r="L8" s="229"/>
      <c r="M8" s="229">
        <f>SUM(M9:M23)</f>
        <v>0</v>
      </c>
      <c r="N8" s="228"/>
      <c r="O8" s="228">
        <f>SUM(O9:O23)</f>
        <v>0</v>
      </c>
      <c r="P8" s="228"/>
      <c r="Q8" s="228">
        <f>SUM(Q9:Q23)</f>
        <v>0</v>
      </c>
      <c r="R8" s="229"/>
      <c r="S8" s="229"/>
      <c r="T8" s="230"/>
      <c r="U8" s="224"/>
      <c r="V8" s="224">
        <f>SUM(V9:V23)</f>
        <v>0</v>
      </c>
      <c r="W8" s="224"/>
      <c r="X8" s="224"/>
      <c r="Y8" s="224"/>
      <c r="AG8" t="s">
        <v>152</v>
      </c>
    </row>
    <row r="9" spans="1:60" outlineLevel="1" x14ac:dyDescent="0.25">
      <c r="A9" s="250">
        <v>1</v>
      </c>
      <c r="B9" s="251" t="s">
        <v>174</v>
      </c>
      <c r="C9" s="257" t="s">
        <v>175</v>
      </c>
      <c r="D9" s="252" t="s">
        <v>155</v>
      </c>
      <c r="E9" s="253">
        <v>1</v>
      </c>
      <c r="F9" s="254"/>
      <c r="G9" s="255">
        <f>ROUND(E9*F9,2)</f>
        <v>0</v>
      </c>
      <c r="H9" s="254"/>
      <c r="I9" s="255">
        <f>ROUND(E9*H9,2)</f>
        <v>0</v>
      </c>
      <c r="J9" s="254"/>
      <c r="K9" s="255">
        <f>ROUND(E9*J9,2)</f>
        <v>0</v>
      </c>
      <c r="L9" s="255">
        <v>21</v>
      </c>
      <c r="M9" s="255">
        <f>G9*(1+L9/100)</f>
        <v>0</v>
      </c>
      <c r="N9" s="253">
        <v>0</v>
      </c>
      <c r="O9" s="253">
        <f>ROUND(E9*N9,2)</f>
        <v>0</v>
      </c>
      <c r="P9" s="253">
        <v>0</v>
      </c>
      <c r="Q9" s="253">
        <f>ROUND(E9*P9,2)</f>
        <v>0</v>
      </c>
      <c r="R9" s="255"/>
      <c r="S9" s="255" t="s">
        <v>156</v>
      </c>
      <c r="T9" s="256" t="s">
        <v>157</v>
      </c>
      <c r="U9" s="221">
        <v>0</v>
      </c>
      <c r="V9" s="221">
        <f>ROUND(E9*U9,2)</f>
        <v>0</v>
      </c>
      <c r="W9" s="221"/>
      <c r="X9" s="221" t="s">
        <v>158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160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5">
      <c r="A10" s="232">
        <v>2</v>
      </c>
      <c r="B10" s="233" t="s">
        <v>176</v>
      </c>
      <c r="C10" s="243" t="s">
        <v>177</v>
      </c>
      <c r="D10" s="234" t="s">
        <v>155</v>
      </c>
      <c r="E10" s="235">
        <v>1</v>
      </c>
      <c r="F10" s="236"/>
      <c r="G10" s="237">
        <f>ROUND(E10*F10,2)</f>
        <v>0</v>
      </c>
      <c r="H10" s="236"/>
      <c r="I10" s="237">
        <f>ROUND(E10*H10,2)</f>
        <v>0</v>
      </c>
      <c r="J10" s="236"/>
      <c r="K10" s="237">
        <f>ROUND(E10*J10,2)</f>
        <v>0</v>
      </c>
      <c r="L10" s="237">
        <v>21</v>
      </c>
      <c r="M10" s="237">
        <f>G10*(1+L10/100)</f>
        <v>0</v>
      </c>
      <c r="N10" s="235">
        <v>0</v>
      </c>
      <c r="O10" s="235">
        <f>ROUND(E10*N10,2)</f>
        <v>0</v>
      </c>
      <c r="P10" s="235">
        <v>0</v>
      </c>
      <c r="Q10" s="235">
        <f>ROUND(E10*P10,2)</f>
        <v>0</v>
      </c>
      <c r="R10" s="237"/>
      <c r="S10" s="237" t="s">
        <v>156</v>
      </c>
      <c r="T10" s="238" t="s">
        <v>157</v>
      </c>
      <c r="U10" s="221">
        <v>0</v>
      </c>
      <c r="V10" s="221">
        <f>ROUND(E10*U10,2)</f>
        <v>0</v>
      </c>
      <c r="W10" s="221"/>
      <c r="X10" s="221" t="s">
        <v>158</v>
      </c>
      <c r="Y10" s="221" t="s">
        <v>159</v>
      </c>
      <c r="Z10" s="211"/>
      <c r="AA10" s="211"/>
      <c r="AB10" s="211"/>
      <c r="AC10" s="211"/>
      <c r="AD10" s="211"/>
      <c r="AE10" s="211"/>
      <c r="AF10" s="211"/>
      <c r="AG10" s="211" t="s">
        <v>160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4" t="s">
        <v>178</v>
      </c>
      <c r="D11" s="239"/>
      <c r="E11" s="239"/>
      <c r="F11" s="239"/>
      <c r="G11" s="239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162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41" t="str">
        <f>C11</f>
        <v>Náklady na vyřízení, vyhotovení návrhu DZ, stanovení trvalého i dočasného DZ. Obsahuje i náklady na rozmístění dočasného značení.</v>
      </c>
      <c r="BB11" s="211"/>
      <c r="BC11" s="211"/>
      <c r="BD11" s="211"/>
      <c r="BE11" s="211"/>
      <c r="BF11" s="211"/>
      <c r="BG11" s="211"/>
      <c r="BH11" s="211"/>
    </row>
    <row r="12" spans="1:60" outlineLevel="1" x14ac:dyDescent="0.25">
      <c r="A12" s="232">
        <v>3</v>
      </c>
      <c r="B12" s="233" t="s">
        <v>179</v>
      </c>
      <c r="C12" s="243" t="s">
        <v>180</v>
      </c>
      <c r="D12" s="234" t="s">
        <v>155</v>
      </c>
      <c r="E12" s="235">
        <v>1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</v>
      </c>
      <c r="Q12" s="235">
        <f>ROUND(E12*P12,2)</f>
        <v>0</v>
      </c>
      <c r="R12" s="237"/>
      <c r="S12" s="237" t="s">
        <v>156</v>
      </c>
      <c r="T12" s="238" t="s">
        <v>157</v>
      </c>
      <c r="U12" s="221">
        <v>0</v>
      </c>
      <c r="V12" s="221">
        <f>ROUND(E12*U12,2)</f>
        <v>0</v>
      </c>
      <c r="W12" s="221"/>
      <c r="X12" s="221" t="s">
        <v>158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160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4" t="s">
        <v>167</v>
      </c>
      <c r="D13" s="239"/>
      <c r="E13" s="239"/>
      <c r="F13" s="239"/>
      <c r="G13" s="239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ht="30.5" outlineLevel="3" x14ac:dyDescent="0.25">
      <c r="A14" s="218"/>
      <c r="B14" s="219"/>
      <c r="C14" s="246" t="s">
        <v>181</v>
      </c>
      <c r="D14" s="240"/>
      <c r="E14" s="240"/>
      <c r="F14" s="240"/>
      <c r="G14" s="240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162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41" t="str">
        <f>C14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14" s="211"/>
      <c r="BC14" s="211"/>
      <c r="BD14" s="211"/>
      <c r="BE14" s="211"/>
      <c r="BF14" s="211"/>
      <c r="BG14" s="211"/>
      <c r="BH14" s="211"/>
    </row>
    <row r="15" spans="1:60" outlineLevel="2" x14ac:dyDescent="0.25">
      <c r="A15" s="218"/>
      <c r="B15" s="219"/>
      <c r="C15" s="245" t="s">
        <v>58</v>
      </c>
      <c r="D15" s="222"/>
      <c r="E15" s="223">
        <v>1</v>
      </c>
      <c r="F15" s="221"/>
      <c r="G15" s="221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164</v>
      </c>
      <c r="AH15" s="211">
        <v>0</v>
      </c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5">
      <c r="A16" s="232">
        <v>4</v>
      </c>
      <c r="B16" s="233" t="s">
        <v>182</v>
      </c>
      <c r="C16" s="243" t="s">
        <v>183</v>
      </c>
      <c r="D16" s="234" t="s">
        <v>155</v>
      </c>
      <c r="E16" s="235">
        <v>3</v>
      </c>
      <c r="F16" s="236"/>
      <c r="G16" s="237">
        <f>ROUND(E16*F16,2)</f>
        <v>0</v>
      </c>
      <c r="H16" s="236"/>
      <c r="I16" s="237">
        <f>ROUND(E16*H16,2)</f>
        <v>0</v>
      </c>
      <c r="J16" s="236"/>
      <c r="K16" s="237">
        <f>ROUND(E16*J16,2)</f>
        <v>0</v>
      </c>
      <c r="L16" s="237">
        <v>21</v>
      </c>
      <c r="M16" s="237">
        <f>G16*(1+L16/100)</f>
        <v>0</v>
      </c>
      <c r="N16" s="235">
        <v>0</v>
      </c>
      <c r="O16" s="235">
        <f>ROUND(E16*N16,2)</f>
        <v>0</v>
      </c>
      <c r="P16" s="235">
        <v>0</v>
      </c>
      <c r="Q16" s="235">
        <f>ROUND(E16*P16,2)</f>
        <v>0</v>
      </c>
      <c r="R16" s="237"/>
      <c r="S16" s="237" t="s">
        <v>156</v>
      </c>
      <c r="T16" s="238" t="s">
        <v>157</v>
      </c>
      <c r="U16" s="221">
        <v>0</v>
      </c>
      <c r="V16" s="221">
        <f>ROUND(E16*U16,2)</f>
        <v>0</v>
      </c>
      <c r="W16" s="221"/>
      <c r="X16" s="221" t="s">
        <v>158</v>
      </c>
      <c r="Y16" s="221" t="s">
        <v>159</v>
      </c>
      <c r="Z16" s="211"/>
      <c r="AA16" s="211"/>
      <c r="AB16" s="211"/>
      <c r="AC16" s="211"/>
      <c r="AD16" s="211"/>
      <c r="AE16" s="211"/>
      <c r="AF16" s="211"/>
      <c r="AG16" s="211" t="s">
        <v>160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2" x14ac:dyDescent="0.25">
      <c r="A17" s="218"/>
      <c r="B17" s="219"/>
      <c r="C17" s="244" t="s">
        <v>167</v>
      </c>
      <c r="D17" s="239"/>
      <c r="E17" s="239"/>
      <c r="F17" s="239"/>
      <c r="G17" s="239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162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ht="20.5" outlineLevel="3" x14ac:dyDescent="0.25">
      <c r="A18" s="218"/>
      <c r="B18" s="219"/>
      <c r="C18" s="246" t="s">
        <v>184</v>
      </c>
      <c r="D18" s="240"/>
      <c r="E18" s="240"/>
      <c r="F18" s="240"/>
      <c r="G18" s="240"/>
      <c r="H18" s="221"/>
      <c r="I18" s="221"/>
      <c r="J18" s="221"/>
      <c r="K18" s="221"/>
      <c r="L18" s="221"/>
      <c r="M18" s="221"/>
      <c r="N18" s="220"/>
      <c r="O18" s="220"/>
      <c r="P18" s="220"/>
      <c r="Q18" s="220"/>
      <c r="R18" s="221"/>
      <c r="S18" s="221"/>
      <c r="T18" s="221"/>
      <c r="U18" s="221"/>
      <c r="V18" s="221"/>
      <c r="W18" s="221"/>
      <c r="X18" s="221"/>
      <c r="Y18" s="221"/>
      <c r="Z18" s="211"/>
      <c r="AA18" s="211"/>
      <c r="AB18" s="211"/>
      <c r="AC18" s="211"/>
      <c r="AD18" s="211"/>
      <c r="AE18" s="211"/>
      <c r="AF18" s="211"/>
      <c r="AG18" s="211" t="s">
        <v>162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41" t="str">
        <f>C18</f>
        <v>Náklady zhotovitele, související s prováděním zkoušek a revizí předepsaných technickými normami nebo objednatelem a které jsou pro provedení díla nezbytné.</v>
      </c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45" t="s">
        <v>185</v>
      </c>
      <c r="D19" s="222"/>
      <c r="E19" s="223">
        <v>3</v>
      </c>
      <c r="F19" s="221"/>
      <c r="G19" s="221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164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5">
      <c r="A20" s="232">
        <v>5</v>
      </c>
      <c r="B20" s="233" t="s">
        <v>182</v>
      </c>
      <c r="C20" s="243" t="s">
        <v>183</v>
      </c>
      <c r="D20" s="234" t="s">
        <v>155</v>
      </c>
      <c r="E20" s="235">
        <v>6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</v>
      </c>
      <c r="O20" s="235">
        <f>ROUND(E20*N20,2)</f>
        <v>0</v>
      </c>
      <c r="P20" s="235">
        <v>0</v>
      </c>
      <c r="Q20" s="235">
        <f>ROUND(E20*P20,2)</f>
        <v>0</v>
      </c>
      <c r="R20" s="237"/>
      <c r="S20" s="237" t="s">
        <v>156</v>
      </c>
      <c r="T20" s="238" t="s">
        <v>157</v>
      </c>
      <c r="U20" s="221">
        <v>0</v>
      </c>
      <c r="V20" s="221">
        <f>ROUND(E20*U20,2)</f>
        <v>0</v>
      </c>
      <c r="W20" s="221"/>
      <c r="X20" s="221" t="s">
        <v>158</v>
      </c>
      <c r="Y20" s="221" t="s">
        <v>159</v>
      </c>
      <c r="Z20" s="211"/>
      <c r="AA20" s="211"/>
      <c r="AB20" s="211"/>
      <c r="AC20" s="211"/>
      <c r="AD20" s="211"/>
      <c r="AE20" s="211"/>
      <c r="AF20" s="211"/>
      <c r="AG20" s="211" t="s">
        <v>160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2" x14ac:dyDescent="0.25">
      <c r="A21" s="218"/>
      <c r="B21" s="219"/>
      <c r="C21" s="244" t="s">
        <v>167</v>
      </c>
      <c r="D21" s="239"/>
      <c r="E21" s="239"/>
      <c r="F21" s="239"/>
      <c r="G21" s="239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162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ht="20.5" outlineLevel="3" x14ac:dyDescent="0.25">
      <c r="A22" s="218"/>
      <c r="B22" s="219"/>
      <c r="C22" s="246" t="s">
        <v>186</v>
      </c>
      <c r="D22" s="240"/>
      <c r="E22" s="240"/>
      <c r="F22" s="240"/>
      <c r="G22" s="240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162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41" t="str">
        <f>C22</f>
        <v>Náklady zhotovitele, související s prováděním zkoušek a revizí předepsaných technickými normami nebo objednatelem a které jsou pro provedení díla nezbytné. Lehké rázové zkoušky únosnosti zemní pláně.</v>
      </c>
      <c r="BB22" s="211"/>
      <c r="BC22" s="211"/>
      <c r="BD22" s="211"/>
      <c r="BE22" s="211"/>
      <c r="BF22" s="211"/>
      <c r="BG22" s="211"/>
      <c r="BH22" s="211"/>
    </row>
    <row r="23" spans="1:60" outlineLevel="2" x14ac:dyDescent="0.25">
      <c r="A23" s="218"/>
      <c r="B23" s="219"/>
      <c r="C23" s="245" t="s">
        <v>187</v>
      </c>
      <c r="D23" s="222"/>
      <c r="E23" s="223">
        <v>6</v>
      </c>
      <c r="F23" s="221"/>
      <c r="G23" s="221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164</v>
      </c>
      <c r="AH23" s="211">
        <v>0</v>
      </c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x14ac:dyDescent="0.25">
      <c r="A24" s="3"/>
      <c r="B24" s="4"/>
      <c r="C24" s="247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E24">
        <v>15</v>
      </c>
      <c r="AF24">
        <v>21</v>
      </c>
      <c r="AG24" t="s">
        <v>137</v>
      </c>
    </row>
    <row r="25" spans="1:60" ht="13" x14ac:dyDescent="0.25">
      <c r="A25" s="214"/>
      <c r="B25" s="215" t="s">
        <v>29</v>
      </c>
      <c r="C25" s="248"/>
      <c r="D25" s="216"/>
      <c r="E25" s="217"/>
      <c r="F25" s="217"/>
      <c r="G25" s="231">
        <f>G8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AE25">
        <f>SUMIF(L7:L23,AE24,G7:G23)</f>
        <v>0</v>
      </c>
      <c r="AF25">
        <f>SUMIF(L7:L23,AF24,G7:G23)</f>
        <v>0</v>
      </c>
      <c r="AG25" t="s">
        <v>172</v>
      </c>
    </row>
    <row r="26" spans="1:60" x14ac:dyDescent="0.25">
      <c r="C26" s="249"/>
      <c r="D26" s="10"/>
      <c r="AG26" t="s">
        <v>173</v>
      </c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3xeC459Xfl/KL6cJEBPbQvGhh3zwLyAQkr3z3QFh5ESjgtS/w+TxdRckt14/gcDPzXR+Q8V2KzCseGAslP1TnQ==" saltValue="/qrZ4wqGv5eHbXnCkwWEow==" spinCount="100000" sheet="1" formatRows="0"/>
  <mergeCells count="11">
    <mergeCell ref="C14:G14"/>
    <mergeCell ref="C17:G17"/>
    <mergeCell ref="C18:G18"/>
    <mergeCell ref="C21:G21"/>
    <mergeCell ref="C22:G22"/>
    <mergeCell ref="A1:G1"/>
    <mergeCell ref="C2:G2"/>
    <mergeCell ref="C3:G3"/>
    <mergeCell ref="C4:G4"/>
    <mergeCell ref="C11:G11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C2E2-0CA7-418F-8064-06D2D9A16A3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121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124</v>
      </c>
      <c r="C3" s="200" t="s">
        <v>125</v>
      </c>
      <c r="D3" s="198"/>
      <c r="E3" s="198"/>
      <c r="F3" s="198"/>
      <c r="G3" s="199"/>
      <c r="AC3" s="175" t="s">
        <v>126</v>
      </c>
      <c r="AG3" t="s">
        <v>127</v>
      </c>
    </row>
    <row r="4" spans="1:60" ht="25" customHeight="1" x14ac:dyDescent="0.25">
      <c r="A4" s="201" t="s">
        <v>9</v>
      </c>
      <c r="B4" s="202" t="s">
        <v>62</v>
      </c>
      <c r="C4" s="203" t="s">
        <v>63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119</v>
      </c>
      <c r="C8" s="242" t="s">
        <v>27</v>
      </c>
      <c r="D8" s="227"/>
      <c r="E8" s="228"/>
      <c r="F8" s="229"/>
      <c r="G8" s="229">
        <f>SUMIF(AG9:AG13,"&lt;&gt;NOR",G9:G13)</f>
        <v>0</v>
      </c>
      <c r="H8" s="229"/>
      <c r="I8" s="229">
        <f>SUM(I9:I13)</f>
        <v>0</v>
      </c>
      <c r="J8" s="229"/>
      <c r="K8" s="229">
        <f>SUM(K9:K13)</f>
        <v>0</v>
      </c>
      <c r="L8" s="229"/>
      <c r="M8" s="229">
        <f>SUM(M9:M13)</f>
        <v>0</v>
      </c>
      <c r="N8" s="228"/>
      <c r="O8" s="228">
        <f>SUM(O9:O13)</f>
        <v>0</v>
      </c>
      <c r="P8" s="228"/>
      <c r="Q8" s="228">
        <f>SUM(Q9:Q13)</f>
        <v>0</v>
      </c>
      <c r="R8" s="229"/>
      <c r="S8" s="229"/>
      <c r="T8" s="230"/>
      <c r="U8" s="224"/>
      <c r="V8" s="224">
        <f>SUM(V9:V13)</f>
        <v>0</v>
      </c>
      <c r="W8" s="224"/>
      <c r="X8" s="224"/>
      <c r="Y8" s="224"/>
      <c r="AG8" t="s">
        <v>152</v>
      </c>
    </row>
    <row r="9" spans="1:60" outlineLevel="1" x14ac:dyDescent="0.25">
      <c r="A9" s="250">
        <v>1</v>
      </c>
      <c r="B9" s="251" t="s">
        <v>188</v>
      </c>
      <c r="C9" s="257" t="s">
        <v>189</v>
      </c>
      <c r="D9" s="252" t="s">
        <v>155</v>
      </c>
      <c r="E9" s="253">
        <v>1</v>
      </c>
      <c r="F9" s="254"/>
      <c r="G9" s="255">
        <f>ROUND(E9*F9,2)</f>
        <v>0</v>
      </c>
      <c r="H9" s="254"/>
      <c r="I9" s="255">
        <f>ROUND(E9*H9,2)</f>
        <v>0</v>
      </c>
      <c r="J9" s="254"/>
      <c r="K9" s="255">
        <f>ROUND(E9*J9,2)</f>
        <v>0</v>
      </c>
      <c r="L9" s="255">
        <v>21</v>
      </c>
      <c r="M9" s="255">
        <f>G9*(1+L9/100)</f>
        <v>0</v>
      </c>
      <c r="N9" s="253">
        <v>0</v>
      </c>
      <c r="O9" s="253">
        <f>ROUND(E9*N9,2)</f>
        <v>0</v>
      </c>
      <c r="P9" s="253">
        <v>0</v>
      </c>
      <c r="Q9" s="253">
        <f>ROUND(E9*P9,2)</f>
        <v>0</v>
      </c>
      <c r="R9" s="255"/>
      <c r="S9" s="255" t="s">
        <v>156</v>
      </c>
      <c r="T9" s="256" t="s">
        <v>157</v>
      </c>
      <c r="U9" s="221">
        <v>0</v>
      </c>
      <c r="V9" s="221">
        <f>ROUND(E9*U9,2)</f>
        <v>0</v>
      </c>
      <c r="W9" s="221"/>
      <c r="X9" s="221" t="s">
        <v>158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190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5">
      <c r="A10" s="232">
        <v>2</v>
      </c>
      <c r="B10" s="233" t="s">
        <v>191</v>
      </c>
      <c r="C10" s="243" t="s">
        <v>192</v>
      </c>
      <c r="D10" s="234" t="s">
        <v>155</v>
      </c>
      <c r="E10" s="235">
        <v>1</v>
      </c>
      <c r="F10" s="236"/>
      <c r="G10" s="237">
        <f>ROUND(E10*F10,2)</f>
        <v>0</v>
      </c>
      <c r="H10" s="236"/>
      <c r="I10" s="237">
        <f>ROUND(E10*H10,2)</f>
        <v>0</v>
      </c>
      <c r="J10" s="236"/>
      <c r="K10" s="237">
        <f>ROUND(E10*J10,2)</f>
        <v>0</v>
      </c>
      <c r="L10" s="237">
        <v>21</v>
      </c>
      <c r="M10" s="237">
        <f>G10*(1+L10/100)</f>
        <v>0</v>
      </c>
      <c r="N10" s="235">
        <v>0</v>
      </c>
      <c r="O10" s="235">
        <f>ROUND(E10*N10,2)</f>
        <v>0</v>
      </c>
      <c r="P10" s="235">
        <v>0</v>
      </c>
      <c r="Q10" s="235">
        <f>ROUND(E10*P10,2)</f>
        <v>0</v>
      </c>
      <c r="R10" s="237"/>
      <c r="S10" s="237" t="s">
        <v>156</v>
      </c>
      <c r="T10" s="238" t="s">
        <v>157</v>
      </c>
      <c r="U10" s="221">
        <v>0</v>
      </c>
      <c r="V10" s="221">
        <f>ROUND(E10*U10,2)</f>
        <v>0</v>
      </c>
      <c r="W10" s="221"/>
      <c r="X10" s="221" t="s">
        <v>158</v>
      </c>
      <c r="Y10" s="221" t="s">
        <v>159</v>
      </c>
      <c r="Z10" s="211"/>
      <c r="AA10" s="211"/>
      <c r="AB10" s="211"/>
      <c r="AC10" s="211"/>
      <c r="AD10" s="211"/>
      <c r="AE10" s="211"/>
      <c r="AF10" s="211"/>
      <c r="AG10" s="211" t="s">
        <v>160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4" t="s">
        <v>167</v>
      </c>
      <c r="D11" s="239"/>
      <c r="E11" s="239"/>
      <c r="F11" s="239"/>
      <c r="G11" s="239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162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30.5" outlineLevel="3" x14ac:dyDescent="0.25">
      <c r="A12" s="218"/>
      <c r="B12" s="219"/>
      <c r="C12" s="246" t="s">
        <v>193</v>
      </c>
      <c r="D12" s="240"/>
      <c r="E12" s="240"/>
      <c r="F12" s="240"/>
      <c r="G12" s="240"/>
      <c r="H12" s="221"/>
      <c r="I12" s="221"/>
      <c r="J12" s="221"/>
      <c r="K12" s="221"/>
      <c r="L12" s="221"/>
      <c r="M12" s="221"/>
      <c r="N12" s="220"/>
      <c r="O12" s="220"/>
      <c r="P12" s="220"/>
      <c r="Q12" s="220"/>
      <c r="R12" s="221"/>
      <c r="S12" s="221"/>
      <c r="T12" s="221"/>
      <c r="U12" s="221"/>
      <c r="V12" s="221"/>
      <c r="W12" s="221"/>
      <c r="X12" s="221"/>
      <c r="Y12" s="221"/>
      <c r="Z12" s="211"/>
      <c r="AA12" s="211"/>
      <c r="AB12" s="211"/>
      <c r="AC12" s="211"/>
      <c r="AD12" s="211"/>
      <c r="AE12" s="211"/>
      <c r="AF12" s="211"/>
      <c r="AG12" s="211" t="s">
        <v>162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41" t="str">
        <f>C12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5" t="s">
        <v>58</v>
      </c>
      <c r="D13" s="222"/>
      <c r="E13" s="223">
        <v>1</v>
      </c>
      <c r="F13" s="221"/>
      <c r="G13" s="221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ht="13" x14ac:dyDescent="0.25">
      <c r="A14" s="225" t="s">
        <v>151</v>
      </c>
      <c r="B14" s="226" t="s">
        <v>120</v>
      </c>
      <c r="C14" s="242" t="s">
        <v>28</v>
      </c>
      <c r="D14" s="227"/>
      <c r="E14" s="228"/>
      <c r="F14" s="229"/>
      <c r="G14" s="229">
        <f>SUMIF(AG15:AG31,"&lt;&gt;NOR",G15:G31)</f>
        <v>0</v>
      </c>
      <c r="H14" s="229"/>
      <c r="I14" s="229">
        <f>SUM(I15:I31)</f>
        <v>0</v>
      </c>
      <c r="J14" s="229"/>
      <c r="K14" s="229">
        <f>SUM(K15:K31)</f>
        <v>0</v>
      </c>
      <c r="L14" s="229"/>
      <c r="M14" s="229">
        <f>SUM(M15:M31)</f>
        <v>0</v>
      </c>
      <c r="N14" s="228"/>
      <c r="O14" s="228">
        <f>SUM(O15:O31)</f>
        <v>0</v>
      </c>
      <c r="P14" s="228"/>
      <c r="Q14" s="228">
        <f>SUM(Q15:Q31)</f>
        <v>0</v>
      </c>
      <c r="R14" s="229"/>
      <c r="S14" s="229"/>
      <c r="T14" s="230"/>
      <c r="U14" s="224"/>
      <c r="V14" s="224">
        <f>SUM(V15:V31)</f>
        <v>0</v>
      </c>
      <c r="W14" s="224"/>
      <c r="X14" s="224"/>
      <c r="Y14" s="224"/>
      <c r="AG14" t="s">
        <v>152</v>
      </c>
    </row>
    <row r="15" spans="1:60" outlineLevel="1" x14ac:dyDescent="0.25">
      <c r="A15" s="232">
        <v>3</v>
      </c>
      <c r="B15" s="233" t="s">
        <v>194</v>
      </c>
      <c r="C15" s="243" t="s">
        <v>195</v>
      </c>
      <c r="D15" s="234" t="s">
        <v>196</v>
      </c>
      <c r="E15" s="235">
        <v>1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0</v>
      </c>
      <c r="O15" s="235">
        <f>ROUND(E15*N15,2)</f>
        <v>0</v>
      </c>
      <c r="P15" s="235">
        <v>0</v>
      </c>
      <c r="Q15" s="235">
        <f>ROUND(E15*P15,2)</f>
        <v>0</v>
      </c>
      <c r="R15" s="237"/>
      <c r="S15" s="237" t="s">
        <v>197</v>
      </c>
      <c r="T15" s="238" t="s">
        <v>157</v>
      </c>
      <c r="U15" s="221">
        <v>0</v>
      </c>
      <c r="V15" s="221">
        <f>ROUND(E15*U15,2)</f>
        <v>0</v>
      </c>
      <c r="W15" s="221"/>
      <c r="X15" s="221" t="s">
        <v>198</v>
      </c>
      <c r="Y15" s="221" t="s">
        <v>159</v>
      </c>
      <c r="Z15" s="211"/>
      <c r="AA15" s="211"/>
      <c r="AB15" s="211"/>
      <c r="AC15" s="211"/>
      <c r="AD15" s="211"/>
      <c r="AE15" s="211"/>
      <c r="AF15" s="211"/>
      <c r="AG15" s="211" t="s">
        <v>199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2" x14ac:dyDescent="0.25">
      <c r="A16" s="218"/>
      <c r="B16" s="219"/>
      <c r="C16" s="245" t="s">
        <v>58</v>
      </c>
      <c r="D16" s="222"/>
      <c r="E16" s="223">
        <v>1</v>
      </c>
      <c r="F16" s="221"/>
      <c r="G16" s="221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164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5">
      <c r="A17" s="250">
        <v>4</v>
      </c>
      <c r="B17" s="251" t="s">
        <v>200</v>
      </c>
      <c r="C17" s="257" t="s">
        <v>201</v>
      </c>
      <c r="D17" s="252" t="s">
        <v>155</v>
      </c>
      <c r="E17" s="253">
        <v>1</v>
      </c>
      <c r="F17" s="254"/>
      <c r="G17" s="255">
        <f>ROUND(E17*F17,2)</f>
        <v>0</v>
      </c>
      <c r="H17" s="254"/>
      <c r="I17" s="255">
        <f>ROUND(E17*H17,2)</f>
        <v>0</v>
      </c>
      <c r="J17" s="254"/>
      <c r="K17" s="255">
        <f>ROUND(E17*J17,2)</f>
        <v>0</v>
      </c>
      <c r="L17" s="255">
        <v>21</v>
      </c>
      <c r="M17" s="255">
        <f>G17*(1+L17/100)</f>
        <v>0</v>
      </c>
      <c r="N17" s="253">
        <v>0</v>
      </c>
      <c r="O17" s="253">
        <f>ROUND(E17*N17,2)</f>
        <v>0</v>
      </c>
      <c r="P17" s="253">
        <v>0</v>
      </c>
      <c r="Q17" s="253">
        <f>ROUND(E17*P17,2)</f>
        <v>0</v>
      </c>
      <c r="R17" s="255"/>
      <c r="S17" s="255" t="s">
        <v>156</v>
      </c>
      <c r="T17" s="256" t="s">
        <v>157</v>
      </c>
      <c r="U17" s="221">
        <v>0</v>
      </c>
      <c r="V17" s="221">
        <f>ROUND(E17*U17,2)</f>
        <v>0</v>
      </c>
      <c r="W17" s="221"/>
      <c r="X17" s="221" t="s">
        <v>158</v>
      </c>
      <c r="Y17" s="221" t="s">
        <v>159</v>
      </c>
      <c r="Z17" s="211"/>
      <c r="AA17" s="211"/>
      <c r="AB17" s="211"/>
      <c r="AC17" s="211"/>
      <c r="AD17" s="211"/>
      <c r="AE17" s="211"/>
      <c r="AF17" s="211"/>
      <c r="AG17" s="211" t="s">
        <v>160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2">
        <v>5</v>
      </c>
      <c r="B18" s="233" t="s">
        <v>202</v>
      </c>
      <c r="C18" s="243" t="s">
        <v>203</v>
      </c>
      <c r="D18" s="234" t="s">
        <v>155</v>
      </c>
      <c r="E18" s="235">
        <v>1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/>
      <c r="S18" s="237" t="s">
        <v>156</v>
      </c>
      <c r="T18" s="238" t="s">
        <v>157</v>
      </c>
      <c r="U18" s="221">
        <v>0</v>
      </c>
      <c r="V18" s="221">
        <f>ROUND(E18*U18,2)</f>
        <v>0</v>
      </c>
      <c r="W18" s="221"/>
      <c r="X18" s="221" t="s">
        <v>158</v>
      </c>
      <c r="Y18" s="221" t="s">
        <v>159</v>
      </c>
      <c r="Z18" s="211"/>
      <c r="AA18" s="211"/>
      <c r="AB18" s="211"/>
      <c r="AC18" s="211"/>
      <c r="AD18" s="211"/>
      <c r="AE18" s="211"/>
      <c r="AF18" s="211"/>
      <c r="AG18" s="211" t="s">
        <v>160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44" t="s">
        <v>167</v>
      </c>
      <c r="D19" s="239"/>
      <c r="E19" s="239"/>
      <c r="F19" s="239"/>
      <c r="G19" s="239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162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ht="20.5" outlineLevel="3" x14ac:dyDescent="0.25">
      <c r="A20" s="218"/>
      <c r="B20" s="219"/>
      <c r="C20" s="246" t="s">
        <v>204</v>
      </c>
      <c r="D20" s="240"/>
      <c r="E20" s="240"/>
      <c r="F20" s="240"/>
      <c r="G20" s="240"/>
      <c r="H20" s="221"/>
      <c r="I20" s="221"/>
      <c r="J20" s="221"/>
      <c r="K20" s="221"/>
      <c r="L20" s="221"/>
      <c r="M20" s="221"/>
      <c r="N20" s="220"/>
      <c r="O20" s="220"/>
      <c r="P20" s="220"/>
      <c r="Q20" s="220"/>
      <c r="R20" s="221"/>
      <c r="S20" s="221"/>
      <c r="T20" s="221"/>
      <c r="U20" s="221"/>
      <c r="V20" s="221"/>
      <c r="W20" s="221"/>
      <c r="X20" s="221"/>
      <c r="Y20" s="221"/>
      <c r="Z20" s="211"/>
      <c r="AA20" s="211"/>
      <c r="AB20" s="211"/>
      <c r="AC20" s="211"/>
      <c r="AD20" s="211"/>
      <c r="AE20" s="211"/>
      <c r="AF20" s="211"/>
      <c r="AG20" s="211" t="s">
        <v>162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41" t="str">
        <f>C20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20" s="211"/>
      <c r="BC20" s="211"/>
      <c r="BD20" s="211"/>
      <c r="BE20" s="211"/>
      <c r="BF20" s="211"/>
      <c r="BG20" s="211"/>
      <c r="BH20" s="211"/>
    </row>
    <row r="21" spans="1:60" outlineLevel="1" x14ac:dyDescent="0.25">
      <c r="A21" s="232">
        <v>6</v>
      </c>
      <c r="B21" s="233" t="s">
        <v>205</v>
      </c>
      <c r="C21" s="243" t="s">
        <v>206</v>
      </c>
      <c r="D21" s="234" t="s">
        <v>155</v>
      </c>
      <c r="E21" s="235">
        <v>1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/>
      <c r="S21" s="237" t="s">
        <v>156</v>
      </c>
      <c r="T21" s="238" t="s">
        <v>157</v>
      </c>
      <c r="U21" s="221">
        <v>0</v>
      </c>
      <c r="V21" s="221">
        <f>ROUND(E21*U21,2)</f>
        <v>0</v>
      </c>
      <c r="W21" s="221"/>
      <c r="X21" s="221" t="s">
        <v>158</v>
      </c>
      <c r="Y21" s="221" t="s">
        <v>159</v>
      </c>
      <c r="Z21" s="211"/>
      <c r="AA21" s="211"/>
      <c r="AB21" s="211"/>
      <c r="AC21" s="211"/>
      <c r="AD21" s="211"/>
      <c r="AE21" s="211"/>
      <c r="AF21" s="211"/>
      <c r="AG21" s="211" t="s">
        <v>160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18"/>
      <c r="B22" s="219"/>
      <c r="C22" s="244" t="s">
        <v>167</v>
      </c>
      <c r="D22" s="239"/>
      <c r="E22" s="239"/>
      <c r="F22" s="239"/>
      <c r="G22" s="239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162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3" x14ac:dyDescent="0.25">
      <c r="A23" s="218"/>
      <c r="B23" s="219"/>
      <c r="C23" s="246" t="s">
        <v>207</v>
      </c>
      <c r="D23" s="240"/>
      <c r="E23" s="240"/>
      <c r="F23" s="240"/>
      <c r="G23" s="240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162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41" t="str">
        <f>C23</f>
        <v>Náklady zhotovitele, které vzniknou v souvislosti s povinnostmi zhotovitele při předání a převzetí díla.</v>
      </c>
      <c r="BB23" s="211"/>
      <c r="BC23" s="211"/>
      <c r="BD23" s="211"/>
      <c r="BE23" s="211"/>
      <c r="BF23" s="211"/>
      <c r="BG23" s="211"/>
      <c r="BH23" s="211"/>
    </row>
    <row r="24" spans="1:60" outlineLevel="2" x14ac:dyDescent="0.25">
      <c r="A24" s="218"/>
      <c r="B24" s="219"/>
      <c r="C24" s="245" t="s">
        <v>58</v>
      </c>
      <c r="D24" s="222"/>
      <c r="E24" s="223">
        <v>1</v>
      </c>
      <c r="F24" s="221"/>
      <c r="G24" s="221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164</v>
      </c>
      <c r="AH24" s="211">
        <v>0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5">
      <c r="A25" s="232">
        <v>7</v>
      </c>
      <c r="B25" s="233" t="s">
        <v>208</v>
      </c>
      <c r="C25" s="243" t="s">
        <v>209</v>
      </c>
      <c r="D25" s="234" t="s">
        <v>155</v>
      </c>
      <c r="E25" s="235">
        <v>1</v>
      </c>
      <c r="F25" s="236"/>
      <c r="G25" s="237">
        <f>ROUND(E25*F25,2)</f>
        <v>0</v>
      </c>
      <c r="H25" s="236"/>
      <c r="I25" s="237">
        <f>ROUND(E25*H25,2)</f>
        <v>0</v>
      </c>
      <c r="J25" s="236"/>
      <c r="K25" s="237">
        <f>ROUND(E25*J25,2)</f>
        <v>0</v>
      </c>
      <c r="L25" s="237">
        <v>21</v>
      </c>
      <c r="M25" s="237">
        <f>G25*(1+L25/100)</f>
        <v>0</v>
      </c>
      <c r="N25" s="235">
        <v>0</v>
      </c>
      <c r="O25" s="235">
        <f>ROUND(E25*N25,2)</f>
        <v>0</v>
      </c>
      <c r="P25" s="235">
        <v>0</v>
      </c>
      <c r="Q25" s="235">
        <f>ROUND(E25*P25,2)</f>
        <v>0</v>
      </c>
      <c r="R25" s="237"/>
      <c r="S25" s="237" t="s">
        <v>156</v>
      </c>
      <c r="T25" s="238" t="s">
        <v>157</v>
      </c>
      <c r="U25" s="221">
        <v>0</v>
      </c>
      <c r="V25" s="221">
        <f>ROUND(E25*U25,2)</f>
        <v>0</v>
      </c>
      <c r="W25" s="221"/>
      <c r="X25" s="221" t="s">
        <v>158</v>
      </c>
      <c r="Y25" s="221" t="s">
        <v>159</v>
      </c>
      <c r="Z25" s="211"/>
      <c r="AA25" s="211"/>
      <c r="AB25" s="211"/>
      <c r="AC25" s="211"/>
      <c r="AD25" s="211"/>
      <c r="AE25" s="211"/>
      <c r="AF25" s="211"/>
      <c r="AG25" s="211" t="s">
        <v>160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2" x14ac:dyDescent="0.25">
      <c r="A26" s="218"/>
      <c r="B26" s="219"/>
      <c r="C26" s="244" t="s">
        <v>210</v>
      </c>
      <c r="D26" s="239"/>
      <c r="E26" s="239"/>
      <c r="F26" s="239"/>
      <c r="G26" s="239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162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41" t="str">
        <f>C26</f>
        <v>Náklady na vyhotovení dokumentace skutečného provedení stavby a její předání objednateli v požadované formě a požadovaném počtu.</v>
      </c>
      <c r="BB26" s="211"/>
      <c r="BC26" s="211"/>
      <c r="BD26" s="211"/>
      <c r="BE26" s="211"/>
      <c r="BF26" s="211"/>
      <c r="BG26" s="211"/>
      <c r="BH26" s="211"/>
    </row>
    <row r="27" spans="1:60" ht="20" outlineLevel="2" x14ac:dyDescent="0.25">
      <c r="A27" s="218"/>
      <c r="B27" s="219"/>
      <c r="C27" s="245" t="s">
        <v>211</v>
      </c>
      <c r="D27" s="222"/>
      <c r="E27" s="223">
        <v>1</v>
      </c>
      <c r="F27" s="221"/>
      <c r="G27" s="221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164</v>
      </c>
      <c r="AH27" s="211">
        <v>0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5">
      <c r="A28" s="232">
        <v>8</v>
      </c>
      <c r="B28" s="233" t="s">
        <v>212</v>
      </c>
      <c r="C28" s="243" t="s">
        <v>213</v>
      </c>
      <c r="D28" s="234" t="s">
        <v>155</v>
      </c>
      <c r="E28" s="235">
        <v>1</v>
      </c>
      <c r="F28" s="236"/>
      <c r="G28" s="237">
        <f>ROUND(E28*F28,2)</f>
        <v>0</v>
      </c>
      <c r="H28" s="236"/>
      <c r="I28" s="237">
        <f>ROUND(E28*H28,2)</f>
        <v>0</v>
      </c>
      <c r="J28" s="236"/>
      <c r="K28" s="237">
        <f>ROUND(E28*J28,2)</f>
        <v>0</v>
      </c>
      <c r="L28" s="237">
        <v>21</v>
      </c>
      <c r="M28" s="237">
        <f>G28*(1+L28/100)</f>
        <v>0</v>
      </c>
      <c r="N28" s="235">
        <v>0</v>
      </c>
      <c r="O28" s="235">
        <f>ROUND(E28*N28,2)</f>
        <v>0</v>
      </c>
      <c r="P28" s="235">
        <v>0</v>
      </c>
      <c r="Q28" s="235">
        <f>ROUND(E28*P28,2)</f>
        <v>0</v>
      </c>
      <c r="R28" s="237"/>
      <c r="S28" s="237" t="s">
        <v>156</v>
      </c>
      <c r="T28" s="238" t="s">
        <v>157</v>
      </c>
      <c r="U28" s="221">
        <v>0</v>
      </c>
      <c r="V28" s="221">
        <f>ROUND(E28*U28,2)</f>
        <v>0</v>
      </c>
      <c r="W28" s="221"/>
      <c r="X28" s="221" t="s">
        <v>158</v>
      </c>
      <c r="Y28" s="221" t="s">
        <v>159</v>
      </c>
      <c r="Z28" s="211"/>
      <c r="AA28" s="211"/>
      <c r="AB28" s="211"/>
      <c r="AC28" s="211"/>
      <c r="AD28" s="211"/>
      <c r="AE28" s="211"/>
      <c r="AF28" s="211"/>
      <c r="AG28" s="211" t="s">
        <v>160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18"/>
      <c r="B29" s="219"/>
      <c r="C29" s="244" t="s">
        <v>214</v>
      </c>
      <c r="D29" s="239"/>
      <c r="E29" s="239"/>
      <c r="F29" s="239"/>
      <c r="G29" s="239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162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41" t="str">
        <f>C29</f>
        <v>Náklady na vyhotovení zaměření skutečného stavu stavby, v rozsahu pro vyhotovení DSPS a také pro vyhotovení GP, pro provedení zápisu do KN.</v>
      </c>
      <c r="BB29" s="211"/>
      <c r="BC29" s="211"/>
      <c r="BD29" s="211"/>
      <c r="BE29" s="211"/>
      <c r="BF29" s="211"/>
      <c r="BG29" s="211"/>
      <c r="BH29" s="211"/>
    </row>
    <row r="30" spans="1:60" outlineLevel="1" x14ac:dyDescent="0.25">
      <c r="A30" s="232">
        <v>9</v>
      </c>
      <c r="B30" s="233" t="s">
        <v>215</v>
      </c>
      <c r="C30" s="243" t="s">
        <v>216</v>
      </c>
      <c r="D30" s="234" t="s">
        <v>155</v>
      </c>
      <c r="E30" s="235">
        <v>1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0</v>
      </c>
      <c r="O30" s="235">
        <f>ROUND(E30*N30,2)</f>
        <v>0</v>
      </c>
      <c r="P30" s="235">
        <v>0</v>
      </c>
      <c r="Q30" s="235">
        <f>ROUND(E30*P30,2)</f>
        <v>0</v>
      </c>
      <c r="R30" s="237"/>
      <c r="S30" s="237" t="s">
        <v>156</v>
      </c>
      <c r="T30" s="238" t="s">
        <v>157</v>
      </c>
      <c r="U30" s="221">
        <v>0</v>
      </c>
      <c r="V30" s="221">
        <f>ROUND(E30*U30,2)</f>
        <v>0</v>
      </c>
      <c r="W30" s="221"/>
      <c r="X30" s="221" t="s">
        <v>158</v>
      </c>
      <c r="Y30" s="221" t="s">
        <v>159</v>
      </c>
      <c r="Z30" s="211"/>
      <c r="AA30" s="211"/>
      <c r="AB30" s="211"/>
      <c r="AC30" s="211"/>
      <c r="AD30" s="211"/>
      <c r="AE30" s="211"/>
      <c r="AF30" s="211"/>
      <c r="AG30" s="211" t="s">
        <v>160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2" x14ac:dyDescent="0.25">
      <c r="A31" s="218"/>
      <c r="B31" s="219"/>
      <c r="C31" s="244" t="s">
        <v>217</v>
      </c>
      <c r="D31" s="239"/>
      <c r="E31" s="239"/>
      <c r="F31" s="239"/>
      <c r="G31" s="239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162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x14ac:dyDescent="0.25">
      <c r="A32" s="3"/>
      <c r="B32" s="4"/>
      <c r="C32" s="247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AE32">
        <v>15</v>
      </c>
      <c r="AF32">
        <v>21</v>
      </c>
      <c r="AG32" t="s">
        <v>137</v>
      </c>
    </row>
    <row r="33" spans="1:33" ht="13" x14ac:dyDescent="0.25">
      <c r="A33" s="214"/>
      <c r="B33" s="215" t="s">
        <v>29</v>
      </c>
      <c r="C33" s="248"/>
      <c r="D33" s="216"/>
      <c r="E33" s="217"/>
      <c r="F33" s="217"/>
      <c r="G33" s="231">
        <f>G8+G14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AE33">
        <f>SUMIF(L7:L31,AE32,G7:G31)</f>
        <v>0</v>
      </c>
      <c r="AF33">
        <f>SUMIF(L7:L31,AF32,G7:G31)</f>
        <v>0</v>
      </c>
      <c r="AG33" t="s">
        <v>172</v>
      </c>
    </row>
    <row r="34" spans="1:33" x14ac:dyDescent="0.25">
      <c r="C34" s="249"/>
      <c r="D34" s="10"/>
      <c r="AG34" t="s">
        <v>173</v>
      </c>
    </row>
    <row r="35" spans="1:33" x14ac:dyDescent="0.25">
      <c r="D35" s="10"/>
    </row>
    <row r="36" spans="1:33" x14ac:dyDescent="0.25">
      <c r="D36" s="10"/>
    </row>
    <row r="37" spans="1:33" x14ac:dyDescent="0.25">
      <c r="D37" s="10"/>
    </row>
    <row r="38" spans="1:33" x14ac:dyDescent="0.25">
      <c r="D38" s="10"/>
    </row>
    <row r="39" spans="1:33" x14ac:dyDescent="0.25">
      <c r="D39" s="10"/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Ees7m+wksGxCEIIvQb+mlb3Nswm2Jta6NMUXKBAWR5t5gqXxVZshfMv92jb1aKYVsi5RtjIOTbxtIzRfHlbhXQ==" saltValue="n+/Z4RFvbdCG/KwyTxRM2A==" spinCount="100000" sheet="1" formatRows="0"/>
  <mergeCells count="13">
    <mergeCell ref="C31:G31"/>
    <mergeCell ref="C19:G19"/>
    <mergeCell ref="C20:G20"/>
    <mergeCell ref="C22:G22"/>
    <mergeCell ref="C23:G23"/>
    <mergeCell ref="C26:G26"/>
    <mergeCell ref="C29:G29"/>
    <mergeCell ref="A1:G1"/>
    <mergeCell ref="C2:G2"/>
    <mergeCell ref="C3:G3"/>
    <mergeCell ref="C4:G4"/>
    <mergeCell ref="C11:G11"/>
    <mergeCell ref="C12:G1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24B0-165A-405D-AA0E-813AA413A0C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65</v>
      </c>
      <c r="C3" s="200" t="s">
        <v>66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58</v>
      </c>
      <c r="C4" s="203" t="s">
        <v>67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SUMIF(AG9:AG84,"&lt;&gt;NOR",G9:G84)</f>
        <v>0</v>
      </c>
      <c r="H8" s="229"/>
      <c r="I8" s="229">
        <f>SUM(I9:I84)</f>
        <v>0</v>
      </c>
      <c r="J8" s="229"/>
      <c r="K8" s="229">
        <f>SUM(K9:K84)</f>
        <v>0</v>
      </c>
      <c r="L8" s="229"/>
      <c r="M8" s="229">
        <f>SUM(M9:M84)</f>
        <v>0</v>
      </c>
      <c r="N8" s="228"/>
      <c r="O8" s="228">
        <f>SUM(O9:O84)</f>
        <v>9.19</v>
      </c>
      <c r="P8" s="228"/>
      <c r="Q8" s="228">
        <f>SUM(Q9:Q84)</f>
        <v>126.44999999999999</v>
      </c>
      <c r="R8" s="229"/>
      <c r="S8" s="229"/>
      <c r="T8" s="230"/>
      <c r="U8" s="224"/>
      <c r="V8" s="224">
        <f>SUM(V9:V84)</f>
        <v>144.23000000000002</v>
      </c>
      <c r="W8" s="224"/>
      <c r="X8" s="224"/>
      <c r="Y8" s="224"/>
      <c r="AG8" t="s">
        <v>152</v>
      </c>
    </row>
    <row r="9" spans="1:60" ht="20" outlineLevel="1" x14ac:dyDescent="0.25">
      <c r="A9" s="232">
        <v>1</v>
      </c>
      <c r="B9" s="233" t="s">
        <v>219</v>
      </c>
      <c r="C9" s="243" t="s">
        <v>220</v>
      </c>
      <c r="D9" s="234" t="s">
        <v>221</v>
      </c>
      <c r="E9" s="235">
        <v>83.2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0.13800000000000001</v>
      </c>
      <c r="Q9" s="235">
        <f>ROUND(E9*P9,2)</f>
        <v>11.48</v>
      </c>
      <c r="R9" s="237" t="s">
        <v>222</v>
      </c>
      <c r="S9" s="237" t="s">
        <v>156</v>
      </c>
      <c r="T9" s="238" t="s">
        <v>223</v>
      </c>
      <c r="U9" s="221">
        <v>0.16</v>
      </c>
      <c r="V9" s="221">
        <f>ROUND(E9*U9,2)</f>
        <v>13.31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61" t="s">
        <v>225</v>
      </c>
      <c r="D10" s="260"/>
      <c r="E10" s="260"/>
      <c r="F10" s="260"/>
      <c r="G10" s="26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226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227</v>
      </c>
      <c r="D11" s="222"/>
      <c r="E11" s="223">
        <v>83.2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0" outlineLevel="1" x14ac:dyDescent="0.25">
      <c r="A12" s="232">
        <v>2</v>
      </c>
      <c r="B12" s="233" t="s">
        <v>228</v>
      </c>
      <c r="C12" s="243" t="s">
        <v>229</v>
      </c>
      <c r="D12" s="234" t="s">
        <v>221</v>
      </c>
      <c r="E12" s="235">
        <v>78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0.66</v>
      </c>
      <c r="Q12" s="235">
        <f>ROUND(E12*P12,2)</f>
        <v>51.48</v>
      </c>
      <c r="R12" s="237" t="s">
        <v>222</v>
      </c>
      <c r="S12" s="237" t="s">
        <v>156</v>
      </c>
      <c r="T12" s="238" t="s">
        <v>223</v>
      </c>
      <c r="U12" s="221">
        <v>0.11899999999999999</v>
      </c>
      <c r="V12" s="221">
        <f>ROUND(E12*U12,2)</f>
        <v>9.2799999999999994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5" t="s">
        <v>230</v>
      </c>
      <c r="D13" s="222"/>
      <c r="E13" s="223">
        <v>72</v>
      </c>
      <c r="F13" s="221"/>
      <c r="G13" s="221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3" x14ac:dyDescent="0.25">
      <c r="A14" s="218"/>
      <c r="B14" s="219"/>
      <c r="C14" s="245" t="s">
        <v>231</v>
      </c>
      <c r="D14" s="222"/>
      <c r="E14" s="223">
        <v>6</v>
      </c>
      <c r="F14" s="221"/>
      <c r="G14" s="221"/>
      <c r="H14" s="221"/>
      <c r="I14" s="221"/>
      <c r="J14" s="221"/>
      <c r="K14" s="221"/>
      <c r="L14" s="221"/>
      <c r="M14" s="221"/>
      <c r="N14" s="220"/>
      <c r="O14" s="220"/>
      <c r="P14" s="220"/>
      <c r="Q14" s="220"/>
      <c r="R14" s="221"/>
      <c r="S14" s="221"/>
      <c r="T14" s="221"/>
      <c r="U14" s="221"/>
      <c r="V14" s="221"/>
      <c r="W14" s="221"/>
      <c r="X14" s="221"/>
      <c r="Y14" s="221"/>
      <c r="Z14" s="211"/>
      <c r="AA14" s="211"/>
      <c r="AB14" s="211"/>
      <c r="AC14" s="211"/>
      <c r="AD14" s="211"/>
      <c r="AE14" s="211"/>
      <c r="AF14" s="211"/>
      <c r="AG14" s="211" t="s">
        <v>164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ht="20" outlineLevel="1" x14ac:dyDescent="0.25">
      <c r="A15" s="232">
        <v>3</v>
      </c>
      <c r="B15" s="233" t="s">
        <v>232</v>
      </c>
      <c r="C15" s="243" t="s">
        <v>233</v>
      </c>
      <c r="D15" s="234" t="s">
        <v>221</v>
      </c>
      <c r="E15" s="235">
        <v>318</v>
      </c>
      <c r="F15" s="236"/>
      <c r="G15" s="237">
        <f>ROUND(E15*F15,2)</f>
        <v>0</v>
      </c>
      <c r="H15" s="236"/>
      <c r="I15" s="237">
        <f>ROUND(E15*H15,2)</f>
        <v>0</v>
      </c>
      <c r="J15" s="236"/>
      <c r="K15" s="237">
        <f>ROUND(E15*J15,2)</f>
        <v>0</v>
      </c>
      <c r="L15" s="237">
        <v>21</v>
      </c>
      <c r="M15" s="237">
        <f>G15*(1+L15/100)</f>
        <v>0</v>
      </c>
      <c r="N15" s="235">
        <v>0</v>
      </c>
      <c r="O15" s="235">
        <f>ROUND(E15*N15,2)</f>
        <v>0</v>
      </c>
      <c r="P15" s="235">
        <v>0.11</v>
      </c>
      <c r="Q15" s="235">
        <f>ROUND(E15*P15,2)</f>
        <v>34.979999999999997</v>
      </c>
      <c r="R15" s="237" t="s">
        <v>222</v>
      </c>
      <c r="S15" s="237" t="s">
        <v>156</v>
      </c>
      <c r="T15" s="238" t="s">
        <v>223</v>
      </c>
      <c r="U15" s="221">
        <v>0.08</v>
      </c>
      <c r="V15" s="221">
        <f>ROUND(E15*U15,2)</f>
        <v>25.44</v>
      </c>
      <c r="W15" s="221"/>
      <c r="X15" s="221" t="s">
        <v>198</v>
      </c>
      <c r="Y15" s="221" t="s">
        <v>159</v>
      </c>
      <c r="Z15" s="211"/>
      <c r="AA15" s="211"/>
      <c r="AB15" s="211"/>
      <c r="AC15" s="211"/>
      <c r="AD15" s="211"/>
      <c r="AE15" s="211"/>
      <c r="AF15" s="211"/>
      <c r="AG15" s="211" t="s">
        <v>224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ht="20.5" outlineLevel="2" x14ac:dyDescent="0.25">
      <c r="A16" s="218"/>
      <c r="B16" s="219"/>
      <c r="C16" s="261" t="s">
        <v>234</v>
      </c>
      <c r="D16" s="260"/>
      <c r="E16" s="260"/>
      <c r="F16" s="260"/>
      <c r="G16" s="260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226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41" t="str">
        <f>C16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16" s="211"/>
      <c r="BC16" s="211"/>
      <c r="BD16" s="211"/>
      <c r="BE16" s="211"/>
      <c r="BF16" s="211"/>
      <c r="BG16" s="211"/>
      <c r="BH16" s="211"/>
    </row>
    <row r="17" spans="1:60" outlineLevel="2" x14ac:dyDescent="0.25">
      <c r="A17" s="218"/>
      <c r="B17" s="219"/>
      <c r="C17" s="245" t="s">
        <v>235</v>
      </c>
      <c r="D17" s="222"/>
      <c r="E17" s="223">
        <v>390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3" x14ac:dyDescent="0.25">
      <c r="A18" s="218"/>
      <c r="B18" s="219"/>
      <c r="C18" s="245" t="s">
        <v>236</v>
      </c>
      <c r="D18" s="222"/>
      <c r="E18" s="223">
        <v>-72</v>
      </c>
      <c r="F18" s="221"/>
      <c r="G18" s="221"/>
      <c r="H18" s="221"/>
      <c r="I18" s="221"/>
      <c r="J18" s="221"/>
      <c r="K18" s="221"/>
      <c r="L18" s="221"/>
      <c r="M18" s="221"/>
      <c r="N18" s="220"/>
      <c r="O18" s="220"/>
      <c r="P18" s="220"/>
      <c r="Q18" s="220"/>
      <c r="R18" s="221"/>
      <c r="S18" s="221"/>
      <c r="T18" s="221"/>
      <c r="U18" s="221"/>
      <c r="V18" s="221"/>
      <c r="W18" s="221"/>
      <c r="X18" s="221"/>
      <c r="Y18" s="221"/>
      <c r="Z18" s="211"/>
      <c r="AA18" s="211"/>
      <c r="AB18" s="211"/>
      <c r="AC18" s="211"/>
      <c r="AD18" s="211"/>
      <c r="AE18" s="211"/>
      <c r="AF18" s="211"/>
      <c r="AG18" s="211" t="s">
        <v>164</v>
      </c>
      <c r="AH18" s="211">
        <v>0</v>
      </c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5">
      <c r="A19" s="232">
        <v>4</v>
      </c>
      <c r="B19" s="233" t="s">
        <v>237</v>
      </c>
      <c r="C19" s="243" t="s">
        <v>238</v>
      </c>
      <c r="D19" s="234" t="s">
        <v>239</v>
      </c>
      <c r="E19" s="235">
        <v>53.5</v>
      </c>
      <c r="F19" s="236"/>
      <c r="G19" s="237">
        <f>ROUND(E19*F19,2)</f>
        <v>0</v>
      </c>
      <c r="H19" s="236"/>
      <c r="I19" s="237">
        <f>ROUND(E19*H19,2)</f>
        <v>0</v>
      </c>
      <c r="J19" s="236"/>
      <c r="K19" s="237">
        <f>ROUND(E19*J19,2)</f>
        <v>0</v>
      </c>
      <c r="L19" s="237">
        <v>21</v>
      </c>
      <c r="M19" s="237">
        <f>G19*(1+L19/100)</f>
        <v>0</v>
      </c>
      <c r="N19" s="235">
        <v>0</v>
      </c>
      <c r="O19" s="235">
        <f>ROUND(E19*N19,2)</f>
        <v>0</v>
      </c>
      <c r="P19" s="235">
        <v>0.22</v>
      </c>
      <c r="Q19" s="235">
        <f>ROUND(E19*P19,2)</f>
        <v>11.77</v>
      </c>
      <c r="R19" s="237" t="s">
        <v>222</v>
      </c>
      <c r="S19" s="237" t="s">
        <v>156</v>
      </c>
      <c r="T19" s="238" t="s">
        <v>223</v>
      </c>
      <c r="U19" s="221">
        <v>0.14299999999999999</v>
      </c>
      <c r="V19" s="221">
        <f>ROUND(E19*U19,2)</f>
        <v>7.65</v>
      </c>
      <c r="W19" s="221"/>
      <c r="X19" s="221" t="s">
        <v>198</v>
      </c>
      <c r="Y19" s="221" t="s">
        <v>159</v>
      </c>
      <c r="Z19" s="211"/>
      <c r="AA19" s="211"/>
      <c r="AB19" s="211"/>
      <c r="AC19" s="211"/>
      <c r="AD19" s="211"/>
      <c r="AE19" s="211"/>
      <c r="AF19" s="211"/>
      <c r="AG19" s="211" t="s">
        <v>224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2" x14ac:dyDescent="0.25">
      <c r="A20" s="218"/>
      <c r="B20" s="219"/>
      <c r="C20" s="261" t="s">
        <v>240</v>
      </c>
      <c r="D20" s="260"/>
      <c r="E20" s="260"/>
      <c r="F20" s="260"/>
      <c r="G20" s="260"/>
      <c r="H20" s="221"/>
      <c r="I20" s="221"/>
      <c r="J20" s="221"/>
      <c r="K20" s="221"/>
      <c r="L20" s="221"/>
      <c r="M20" s="221"/>
      <c r="N20" s="220"/>
      <c r="O20" s="220"/>
      <c r="P20" s="220"/>
      <c r="Q20" s="220"/>
      <c r="R20" s="221"/>
      <c r="S20" s="221"/>
      <c r="T20" s="221"/>
      <c r="U20" s="221"/>
      <c r="V20" s="221"/>
      <c r="W20" s="221"/>
      <c r="X20" s="221"/>
      <c r="Y20" s="221"/>
      <c r="Z20" s="211"/>
      <c r="AA20" s="211"/>
      <c r="AB20" s="211"/>
      <c r="AC20" s="211"/>
      <c r="AD20" s="211"/>
      <c r="AE20" s="211"/>
      <c r="AF20" s="211"/>
      <c r="AG20" s="211" t="s">
        <v>226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41" t="str">
        <f>C20</f>
        <v>s vybouráním lože, s přemístěním hmot na skládku na vzdálenost do 3 m nebo naložením na dopravní prostředek</v>
      </c>
      <c r="BB20" s="211"/>
      <c r="BC20" s="211"/>
      <c r="BD20" s="211"/>
      <c r="BE20" s="211"/>
      <c r="BF20" s="211"/>
      <c r="BG20" s="211"/>
      <c r="BH20" s="211"/>
    </row>
    <row r="21" spans="1:60" outlineLevel="2" x14ac:dyDescent="0.25">
      <c r="A21" s="218"/>
      <c r="B21" s="219"/>
      <c r="C21" s="245" t="s">
        <v>241</v>
      </c>
      <c r="D21" s="222"/>
      <c r="E21" s="223">
        <v>49.5</v>
      </c>
      <c r="F21" s="221"/>
      <c r="G21" s="221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164</v>
      </c>
      <c r="AH21" s="211">
        <v>0</v>
      </c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3" x14ac:dyDescent="0.25">
      <c r="A22" s="218"/>
      <c r="B22" s="219"/>
      <c r="C22" s="245" t="s">
        <v>242</v>
      </c>
      <c r="D22" s="222"/>
      <c r="E22" s="223">
        <v>4</v>
      </c>
      <c r="F22" s="221"/>
      <c r="G22" s="221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164</v>
      </c>
      <c r="AH22" s="211">
        <v>0</v>
      </c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5">
      <c r="A23" s="232">
        <v>5</v>
      </c>
      <c r="B23" s="233" t="s">
        <v>243</v>
      </c>
      <c r="C23" s="243" t="s">
        <v>244</v>
      </c>
      <c r="D23" s="234" t="s">
        <v>239</v>
      </c>
      <c r="E23" s="235">
        <v>62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5">
        <v>0</v>
      </c>
      <c r="O23" s="235">
        <f>ROUND(E23*N23,2)</f>
        <v>0</v>
      </c>
      <c r="P23" s="235">
        <v>0.27</v>
      </c>
      <c r="Q23" s="235">
        <f>ROUND(E23*P23,2)</f>
        <v>16.739999999999998</v>
      </c>
      <c r="R23" s="237" t="s">
        <v>222</v>
      </c>
      <c r="S23" s="237" t="s">
        <v>156</v>
      </c>
      <c r="T23" s="238" t="s">
        <v>223</v>
      </c>
      <c r="U23" s="221">
        <v>0.123</v>
      </c>
      <c r="V23" s="221">
        <f>ROUND(E23*U23,2)</f>
        <v>7.63</v>
      </c>
      <c r="W23" s="221"/>
      <c r="X23" s="221" t="s">
        <v>198</v>
      </c>
      <c r="Y23" s="221" t="s">
        <v>159</v>
      </c>
      <c r="Z23" s="211"/>
      <c r="AA23" s="211"/>
      <c r="AB23" s="211"/>
      <c r="AC23" s="211"/>
      <c r="AD23" s="211"/>
      <c r="AE23" s="211"/>
      <c r="AF23" s="211"/>
      <c r="AG23" s="211" t="s">
        <v>224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2" x14ac:dyDescent="0.25">
      <c r="A24" s="218"/>
      <c r="B24" s="219"/>
      <c r="C24" s="261" t="s">
        <v>240</v>
      </c>
      <c r="D24" s="260"/>
      <c r="E24" s="260"/>
      <c r="F24" s="260"/>
      <c r="G24" s="260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226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41" t="str">
        <f>C24</f>
        <v>s vybouráním lože, s přemístěním hmot na skládku na vzdálenost do 3 m nebo naložením na dopravní prostředek</v>
      </c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45" t="s">
        <v>245</v>
      </c>
      <c r="D25" s="222"/>
      <c r="E25" s="223">
        <v>48</v>
      </c>
      <c r="F25" s="221"/>
      <c r="G25" s="221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164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3" x14ac:dyDescent="0.25">
      <c r="A26" s="218"/>
      <c r="B26" s="219"/>
      <c r="C26" s="245" t="s">
        <v>246</v>
      </c>
      <c r="D26" s="222"/>
      <c r="E26" s="223">
        <v>14</v>
      </c>
      <c r="F26" s="221"/>
      <c r="G26" s="221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164</v>
      </c>
      <c r="AH26" s="211">
        <v>0</v>
      </c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5">
      <c r="A27" s="232">
        <v>6</v>
      </c>
      <c r="B27" s="233" t="s">
        <v>247</v>
      </c>
      <c r="C27" s="243" t="s">
        <v>248</v>
      </c>
      <c r="D27" s="234" t="s">
        <v>249</v>
      </c>
      <c r="E27" s="235">
        <v>32.450000000000003</v>
      </c>
      <c r="F27" s="236"/>
      <c r="G27" s="237">
        <f>ROUND(E27*F27,2)</f>
        <v>0</v>
      </c>
      <c r="H27" s="236"/>
      <c r="I27" s="237">
        <f>ROUND(E27*H27,2)</f>
        <v>0</v>
      </c>
      <c r="J27" s="236"/>
      <c r="K27" s="237">
        <f>ROUND(E27*J27,2)</f>
        <v>0</v>
      </c>
      <c r="L27" s="237">
        <v>21</v>
      </c>
      <c r="M27" s="237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7" t="s">
        <v>250</v>
      </c>
      <c r="S27" s="237" t="s">
        <v>156</v>
      </c>
      <c r="T27" s="238" t="s">
        <v>223</v>
      </c>
      <c r="U27" s="221">
        <v>9.5200000000000007E-2</v>
      </c>
      <c r="V27" s="221">
        <f>ROUND(E27*U27,2)</f>
        <v>3.09</v>
      </c>
      <c r="W27" s="221"/>
      <c r="X27" s="221" t="s">
        <v>198</v>
      </c>
      <c r="Y27" s="221" t="s">
        <v>159</v>
      </c>
      <c r="Z27" s="211"/>
      <c r="AA27" s="211"/>
      <c r="AB27" s="211"/>
      <c r="AC27" s="211"/>
      <c r="AD27" s="211"/>
      <c r="AE27" s="211"/>
      <c r="AF27" s="211"/>
      <c r="AG27" s="211" t="s">
        <v>224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2" x14ac:dyDescent="0.25">
      <c r="A28" s="218"/>
      <c r="B28" s="219"/>
      <c r="C28" s="261" t="s">
        <v>251</v>
      </c>
      <c r="D28" s="260"/>
      <c r="E28" s="260"/>
      <c r="F28" s="260"/>
      <c r="G28" s="260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226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41" t="str">
        <f>C28</f>
        <v>nebo lesní půdy, s vodorovným přemístěním na hromady v místě upotřebení nebo na dočasné či trvalé skládky se složením</v>
      </c>
      <c r="BB28" s="211"/>
      <c r="BC28" s="211"/>
      <c r="BD28" s="211"/>
      <c r="BE28" s="211"/>
      <c r="BF28" s="211"/>
      <c r="BG28" s="211"/>
      <c r="BH28" s="211"/>
    </row>
    <row r="29" spans="1:60" outlineLevel="2" x14ac:dyDescent="0.25">
      <c r="A29" s="218"/>
      <c r="B29" s="219"/>
      <c r="C29" s="245" t="s">
        <v>252</v>
      </c>
      <c r="D29" s="222"/>
      <c r="E29" s="223">
        <v>7.2</v>
      </c>
      <c r="F29" s="221"/>
      <c r="G29" s="221"/>
      <c r="H29" s="221"/>
      <c r="I29" s="221"/>
      <c r="J29" s="221"/>
      <c r="K29" s="221"/>
      <c r="L29" s="221"/>
      <c r="M29" s="221"/>
      <c r="N29" s="220"/>
      <c r="O29" s="220"/>
      <c r="P29" s="220"/>
      <c r="Q29" s="220"/>
      <c r="R29" s="221"/>
      <c r="S29" s="221"/>
      <c r="T29" s="221"/>
      <c r="U29" s="221"/>
      <c r="V29" s="221"/>
      <c r="W29" s="221"/>
      <c r="X29" s="221"/>
      <c r="Y29" s="221"/>
      <c r="Z29" s="211"/>
      <c r="AA29" s="211"/>
      <c r="AB29" s="211"/>
      <c r="AC29" s="211"/>
      <c r="AD29" s="211"/>
      <c r="AE29" s="211"/>
      <c r="AF29" s="211"/>
      <c r="AG29" s="211" t="s">
        <v>164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3" x14ac:dyDescent="0.25">
      <c r="A30" s="218"/>
      <c r="B30" s="219"/>
      <c r="C30" s="245" t="s">
        <v>253</v>
      </c>
      <c r="D30" s="222"/>
      <c r="E30" s="223">
        <v>13</v>
      </c>
      <c r="F30" s="221"/>
      <c r="G30" s="221"/>
      <c r="H30" s="221"/>
      <c r="I30" s="221"/>
      <c r="J30" s="221"/>
      <c r="K30" s="221"/>
      <c r="L30" s="221"/>
      <c r="M30" s="221"/>
      <c r="N30" s="220"/>
      <c r="O30" s="220"/>
      <c r="P30" s="220"/>
      <c r="Q30" s="220"/>
      <c r="R30" s="221"/>
      <c r="S30" s="221"/>
      <c r="T30" s="221"/>
      <c r="U30" s="221"/>
      <c r="V30" s="221"/>
      <c r="W30" s="221"/>
      <c r="X30" s="221"/>
      <c r="Y30" s="221"/>
      <c r="Z30" s="211"/>
      <c r="AA30" s="211"/>
      <c r="AB30" s="211"/>
      <c r="AC30" s="211"/>
      <c r="AD30" s="211"/>
      <c r="AE30" s="211"/>
      <c r="AF30" s="211"/>
      <c r="AG30" s="211" t="s">
        <v>164</v>
      </c>
      <c r="AH30" s="211">
        <v>0</v>
      </c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3" x14ac:dyDescent="0.25">
      <c r="A31" s="218"/>
      <c r="B31" s="219"/>
      <c r="C31" s="245" t="s">
        <v>254</v>
      </c>
      <c r="D31" s="222"/>
      <c r="E31" s="223">
        <v>12.25</v>
      </c>
      <c r="F31" s="221"/>
      <c r="G31" s="221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164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5">
      <c r="A32" s="232">
        <v>7</v>
      </c>
      <c r="B32" s="233" t="s">
        <v>255</v>
      </c>
      <c r="C32" s="243" t="s">
        <v>256</v>
      </c>
      <c r="D32" s="234" t="s">
        <v>249</v>
      </c>
      <c r="E32" s="235">
        <v>34.200000000000003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7" t="s">
        <v>250</v>
      </c>
      <c r="S32" s="237" t="s">
        <v>156</v>
      </c>
      <c r="T32" s="238" t="s">
        <v>223</v>
      </c>
      <c r="U32" s="221">
        <v>0.42199999999999999</v>
      </c>
      <c r="V32" s="221">
        <f>ROUND(E32*U32,2)</f>
        <v>14.43</v>
      </c>
      <c r="W32" s="221"/>
      <c r="X32" s="221" t="s">
        <v>198</v>
      </c>
      <c r="Y32" s="221" t="s">
        <v>159</v>
      </c>
      <c r="Z32" s="211"/>
      <c r="AA32" s="211"/>
      <c r="AB32" s="211"/>
      <c r="AC32" s="211"/>
      <c r="AD32" s="211"/>
      <c r="AE32" s="211"/>
      <c r="AF32" s="211"/>
      <c r="AG32" s="211" t="s">
        <v>224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2" x14ac:dyDescent="0.25">
      <c r="A33" s="218"/>
      <c r="B33" s="219"/>
      <c r="C33" s="261" t="s">
        <v>257</v>
      </c>
      <c r="D33" s="260"/>
      <c r="E33" s="260"/>
      <c r="F33" s="260"/>
      <c r="G33" s="260"/>
      <c r="H33" s="221"/>
      <c r="I33" s="221"/>
      <c r="J33" s="221"/>
      <c r="K33" s="221"/>
      <c r="L33" s="221"/>
      <c r="M33" s="221"/>
      <c r="N33" s="220"/>
      <c r="O33" s="220"/>
      <c r="P33" s="220"/>
      <c r="Q33" s="220"/>
      <c r="R33" s="221"/>
      <c r="S33" s="221"/>
      <c r="T33" s="221"/>
      <c r="U33" s="221"/>
      <c r="V33" s="221"/>
      <c r="W33" s="221"/>
      <c r="X33" s="221"/>
      <c r="Y33" s="221"/>
      <c r="Z33" s="211"/>
      <c r="AA33" s="211"/>
      <c r="AB33" s="211"/>
      <c r="AC33" s="211"/>
      <c r="AD33" s="211"/>
      <c r="AE33" s="211"/>
      <c r="AF33" s="211"/>
      <c r="AG33" s="211" t="s">
        <v>226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41" t="str">
        <f>C33</f>
        <v>s přemístěním výkopku v příčných profilech na vzdálenost do 15 m nebo s naložením na dopravní prostředek.</v>
      </c>
      <c r="BB33" s="211"/>
      <c r="BC33" s="211"/>
      <c r="BD33" s="211"/>
      <c r="BE33" s="211"/>
      <c r="BF33" s="211"/>
      <c r="BG33" s="211"/>
      <c r="BH33" s="211"/>
    </row>
    <row r="34" spans="1:60" outlineLevel="2" x14ac:dyDescent="0.25">
      <c r="A34" s="218"/>
      <c r="B34" s="219"/>
      <c r="C34" s="245" t="s">
        <v>258</v>
      </c>
      <c r="D34" s="222"/>
      <c r="E34" s="223">
        <v>19.5</v>
      </c>
      <c r="F34" s="221"/>
      <c r="G34" s="221"/>
      <c r="H34" s="221"/>
      <c r="I34" s="221"/>
      <c r="J34" s="221"/>
      <c r="K34" s="221"/>
      <c r="L34" s="221"/>
      <c r="M34" s="221"/>
      <c r="N34" s="220"/>
      <c r="O34" s="220"/>
      <c r="P34" s="220"/>
      <c r="Q34" s="220"/>
      <c r="R34" s="221"/>
      <c r="S34" s="221"/>
      <c r="T34" s="221"/>
      <c r="U34" s="221"/>
      <c r="V34" s="221"/>
      <c r="W34" s="221"/>
      <c r="X34" s="221"/>
      <c r="Y34" s="221"/>
      <c r="Z34" s="211"/>
      <c r="AA34" s="211"/>
      <c r="AB34" s="211"/>
      <c r="AC34" s="211"/>
      <c r="AD34" s="211"/>
      <c r="AE34" s="211"/>
      <c r="AF34" s="211"/>
      <c r="AG34" s="211" t="s">
        <v>164</v>
      </c>
      <c r="AH34" s="211">
        <v>0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3" x14ac:dyDescent="0.25">
      <c r="A35" s="218"/>
      <c r="B35" s="219"/>
      <c r="C35" s="245" t="s">
        <v>259</v>
      </c>
      <c r="D35" s="222"/>
      <c r="E35" s="223">
        <v>14.7</v>
      </c>
      <c r="F35" s="221"/>
      <c r="G35" s="221"/>
      <c r="H35" s="221"/>
      <c r="I35" s="221"/>
      <c r="J35" s="221"/>
      <c r="K35" s="221"/>
      <c r="L35" s="221"/>
      <c r="M35" s="221"/>
      <c r="N35" s="220"/>
      <c r="O35" s="220"/>
      <c r="P35" s="220"/>
      <c r="Q35" s="220"/>
      <c r="R35" s="221"/>
      <c r="S35" s="221"/>
      <c r="T35" s="221"/>
      <c r="U35" s="221"/>
      <c r="V35" s="221"/>
      <c r="W35" s="221"/>
      <c r="X35" s="221"/>
      <c r="Y35" s="221"/>
      <c r="Z35" s="211"/>
      <c r="AA35" s="211"/>
      <c r="AB35" s="211"/>
      <c r="AC35" s="211"/>
      <c r="AD35" s="211"/>
      <c r="AE35" s="211"/>
      <c r="AF35" s="211"/>
      <c r="AG35" s="211" t="s">
        <v>164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5">
      <c r="A36" s="232">
        <v>8</v>
      </c>
      <c r="B36" s="233" t="s">
        <v>260</v>
      </c>
      <c r="C36" s="243" t="s">
        <v>261</v>
      </c>
      <c r="D36" s="234" t="s">
        <v>249</v>
      </c>
      <c r="E36" s="235">
        <v>20.52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5">
        <v>0</v>
      </c>
      <c r="O36" s="235">
        <f>ROUND(E36*N36,2)</f>
        <v>0</v>
      </c>
      <c r="P36" s="235">
        <v>0</v>
      </c>
      <c r="Q36" s="235">
        <f>ROUND(E36*P36,2)</f>
        <v>0</v>
      </c>
      <c r="R36" s="237" t="s">
        <v>250</v>
      </c>
      <c r="S36" s="237" t="s">
        <v>156</v>
      </c>
      <c r="T36" s="238" t="s">
        <v>223</v>
      </c>
      <c r="U36" s="221">
        <v>0.37</v>
      </c>
      <c r="V36" s="221">
        <f>ROUND(E36*U36,2)</f>
        <v>7.59</v>
      </c>
      <c r="W36" s="221"/>
      <c r="X36" s="221" t="s">
        <v>198</v>
      </c>
      <c r="Y36" s="221" t="s">
        <v>159</v>
      </c>
      <c r="Z36" s="211"/>
      <c r="AA36" s="211"/>
      <c r="AB36" s="211"/>
      <c r="AC36" s="211"/>
      <c r="AD36" s="211"/>
      <c r="AE36" s="211"/>
      <c r="AF36" s="211"/>
      <c r="AG36" s="211" t="s">
        <v>224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20.5" outlineLevel="2" x14ac:dyDescent="0.25">
      <c r="A37" s="218"/>
      <c r="B37" s="219"/>
      <c r="C37" s="261" t="s">
        <v>262</v>
      </c>
      <c r="D37" s="260"/>
      <c r="E37" s="260"/>
      <c r="F37" s="260"/>
      <c r="G37" s="260"/>
      <c r="H37" s="221"/>
      <c r="I37" s="221"/>
      <c r="J37" s="221"/>
      <c r="K37" s="221"/>
      <c r="L37" s="221"/>
      <c r="M37" s="221"/>
      <c r="N37" s="220"/>
      <c r="O37" s="220"/>
      <c r="P37" s="220"/>
      <c r="Q37" s="220"/>
      <c r="R37" s="221"/>
      <c r="S37" s="221"/>
      <c r="T37" s="221"/>
      <c r="U37" s="221"/>
      <c r="V37" s="221"/>
      <c r="W37" s="221"/>
      <c r="X37" s="221"/>
      <c r="Y37" s="221"/>
      <c r="Z37" s="211"/>
      <c r="AA37" s="211"/>
      <c r="AB37" s="211"/>
      <c r="AC37" s="211"/>
      <c r="AD37" s="211"/>
      <c r="AE37" s="211"/>
      <c r="AF37" s="211"/>
      <c r="AG37" s="211" t="s">
        <v>226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41" t="str">
        <f>C37</f>
        <v>zapažených i nezapažených s urovnáním dna do předepsaného profilu a spádu, s přehozením výkopku na přilehlém terénu na vzdálenost do 3 m od podélné osy rýhy nebo s naložením výkopku na dopravní prostředek.</v>
      </c>
      <c r="BB37" s="211"/>
      <c r="BC37" s="211"/>
      <c r="BD37" s="211"/>
      <c r="BE37" s="211"/>
      <c r="BF37" s="211"/>
      <c r="BG37" s="211"/>
      <c r="BH37" s="211"/>
    </row>
    <row r="38" spans="1:60" outlineLevel="2" x14ac:dyDescent="0.25">
      <c r="A38" s="218"/>
      <c r="B38" s="219"/>
      <c r="C38" s="245" t="s">
        <v>263</v>
      </c>
      <c r="D38" s="222"/>
      <c r="E38" s="223">
        <v>20.52</v>
      </c>
      <c r="F38" s="221"/>
      <c r="G38" s="221"/>
      <c r="H38" s="221"/>
      <c r="I38" s="221"/>
      <c r="J38" s="221"/>
      <c r="K38" s="221"/>
      <c r="L38" s="221"/>
      <c r="M38" s="221"/>
      <c r="N38" s="220"/>
      <c r="O38" s="220"/>
      <c r="P38" s="220"/>
      <c r="Q38" s="220"/>
      <c r="R38" s="221"/>
      <c r="S38" s="221"/>
      <c r="T38" s="221"/>
      <c r="U38" s="221"/>
      <c r="V38" s="221"/>
      <c r="W38" s="221"/>
      <c r="X38" s="221"/>
      <c r="Y38" s="221"/>
      <c r="Z38" s="211"/>
      <c r="AA38" s="211"/>
      <c r="AB38" s="211"/>
      <c r="AC38" s="211"/>
      <c r="AD38" s="211"/>
      <c r="AE38" s="211"/>
      <c r="AF38" s="211"/>
      <c r="AG38" s="211" t="s">
        <v>164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5">
      <c r="A39" s="232">
        <v>9</v>
      </c>
      <c r="B39" s="233" t="s">
        <v>264</v>
      </c>
      <c r="C39" s="243" t="s">
        <v>265</v>
      </c>
      <c r="D39" s="234" t="s">
        <v>249</v>
      </c>
      <c r="E39" s="235">
        <v>5.0759999999999996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5">
        <v>0</v>
      </c>
      <c r="O39" s="235">
        <f>ROUND(E39*N39,2)</f>
        <v>0</v>
      </c>
      <c r="P39" s="235">
        <v>0</v>
      </c>
      <c r="Q39" s="235">
        <f>ROUND(E39*P39,2)</f>
        <v>0</v>
      </c>
      <c r="R39" s="237" t="s">
        <v>250</v>
      </c>
      <c r="S39" s="237" t="s">
        <v>156</v>
      </c>
      <c r="T39" s="238" t="s">
        <v>223</v>
      </c>
      <c r="U39" s="221">
        <v>0.2</v>
      </c>
      <c r="V39" s="221">
        <f>ROUND(E39*U39,2)</f>
        <v>1.02</v>
      </c>
      <c r="W39" s="221"/>
      <c r="X39" s="221" t="s">
        <v>198</v>
      </c>
      <c r="Y39" s="221" t="s">
        <v>159</v>
      </c>
      <c r="Z39" s="211"/>
      <c r="AA39" s="211"/>
      <c r="AB39" s="211"/>
      <c r="AC39" s="211"/>
      <c r="AD39" s="211"/>
      <c r="AE39" s="211"/>
      <c r="AF39" s="211"/>
      <c r="AG39" s="211" t="s">
        <v>224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ht="20.5" outlineLevel="2" x14ac:dyDescent="0.25">
      <c r="A40" s="218"/>
      <c r="B40" s="219"/>
      <c r="C40" s="261" t="s">
        <v>266</v>
      </c>
      <c r="D40" s="260"/>
      <c r="E40" s="260"/>
      <c r="F40" s="260"/>
      <c r="G40" s="260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226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41" t="str">
        <f>C40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40" s="211"/>
      <c r="BC40" s="211"/>
      <c r="BD40" s="211"/>
      <c r="BE40" s="211"/>
      <c r="BF40" s="211"/>
      <c r="BG40" s="211"/>
      <c r="BH40" s="211"/>
    </row>
    <row r="41" spans="1:60" outlineLevel="2" x14ac:dyDescent="0.25">
      <c r="A41" s="218"/>
      <c r="B41" s="219"/>
      <c r="C41" s="245" t="s">
        <v>267</v>
      </c>
      <c r="D41" s="222"/>
      <c r="E41" s="223">
        <v>5.0759999999999996</v>
      </c>
      <c r="F41" s="221"/>
      <c r="G41" s="221"/>
      <c r="H41" s="221"/>
      <c r="I41" s="221"/>
      <c r="J41" s="221"/>
      <c r="K41" s="221"/>
      <c r="L41" s="221"/>
      <c r="M41" s="221"/>
      <c r="N41" s="220"/>
      <c r="O41" s="220"/>
      <c r="P41" s="220"/>
      <c r="Q41" s="220"/>
      <c r="R41" s="221"/>
      <c r="S41" s="221"/>
      <c r="T41" s="221"/>
      <c r="U41" s="221"/>
      <c r="V41" s="221"/>
      <c r="W41" s="221"/>
      <c r="X41" s="221"/>
      <c r="Y41" s="221"/>
      <c r="Z41" s="211"/>
      <c r="AA41" s="211"/>
      <c r="AB41" s="211"/>
      <c r="AC41" s="211"/>
      <c r="AD41" s="211"/>
      <c r="AE41" s="211"/>
      <c r="AF41" s="211"/>
      <c r="AG41" s="211" t="s">
        <v>164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5">
      <c r="A42" s="232">
        <v>10</v>
      </c>
      <c r="B42" s="233" t="s">
        <v>268</v>
      </c>
      <c r="C42" s="243" t="s">
        <v>269</v>
      </c>
      <c r="D42" s="234" t="s">
        <v>249</v>
      </c>
      <c r="E42" s="235">
        <v>5.0759999999999996</v>
      </c>
      <c r="F42" s="236"/>
      <c r="G42" s="237">
        <f>ROUND(E42*F42,2)</f>
        <v>0</v>
      </c>
      <c r="H42" s="236"/>
      <c r="I42" s="237">
        <f>ROUND(E42*H42,2)</f>
        <v>0</v>
      </c>
      <c r="J42" s="236"/>
      <c r="K42" s="237">
        <f>ROUND(E42*J42,2)</f>
        <v>0</v>
      </c>
      <c r="L42" s="237">
        <v>21</v>
      </c>
      <c r="M42" s="237">
        <f>G42*(1+L42/100)</f>
        <v>0</v>
      </c>
      <c r="N42" s="235">
        <v>0</v>
      </c>
      <c r="O42" s="235">
        <f>ROUND(E42*N42,2)</f>
        <v>0</v>
      </c>
      <c r="P42" s="235">
        <v>0</v>
      </c>
      <c r="Q42" s="235">
        <f>ROUND(E42*P42,2)</f>
        <v>0</v>
      </c>
      <c r="R42" s="237" t="s">
        <v>250</v>
      </c>
      <c r="S42" s="237" t="s">
        <v>156</v>
      </c>
      <c r="T42" s="238" t="s">
        <v>223</v>
      </c>
      <c r="U42" s="221">
        <v>8.4000000000000005E-2</v>
      </c>
      <c r="V42" s="221">
        <f>ROUND(E42*U42,2)</f>
        <v>0.43</v>
      </c>
      <c r="W42" s="221"/>
      <c r="X42" s="221" t="s">
        <v>198</v>
      </c>
      <c r="Y42" s="221" t="s">
        <v>159</v>
      </c>
      <c r="Z42" s="211"/>
      <c r="AA42" s="211"/>
      <c r="AB42" s="211"/>
      <c r="AC42" s="211"/>
      <c r="AD42" s="211"/>
      <c r="AE42" s="211"/>
      <c r="AF42" s="211"/>
      <c r="AG42" s="211" t="s">
        <v>224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ht="20.5" outlineLevel="2" x14ac:dyDescent="0.25">
      <c r="A43" s="218"/>
      <c r="B43" s="219"/>
      <c r="C43" s="261" t="s">
        <v>266</v>
      </c>
      <c r="D43" s="260"/>
      <c r="E43" s="260"/>
      <c r="F43" s="260"/>
      <c r="G43" s="260"/>
      <c r="H43" s="221"/>
      <c r="I43" s="221"/>
      <c r="J43" s="221"/>
      <c r="K43" s="221"/>
      <c r="L43" s="221"/>
      <c r="M43" s="221"/>
      <c r="N43" s="220"/>
      <c r="O43" s="220"/>
      <c r="P43" s="220"/>
      <c r="Q43" s="220"/>
      <c r="R43" s="221"/>
      <c r="S43" s="221"/>
      <c r="T43" s="221"/>
      <c r="U43" s="221"/>
      <c r="V43" s="221"/>
      <c r="W43" s="221"/>
      <c r="X43" s="221"/>
      <c r="Y43" s="221"/>
      <c r="Z43" s="211"/>
      <c r="AA43" s="211"/>
      <c r="AB43" s="211"/>
      <c r="AC43" s="211"/>
      <c r="AD43" s="211"/>
      <c r="AE43" s="211"/>
      <c r="AF43" s="211"/>
      <c r="AG43" s="211" t="s">
        <v>226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41" t="str">
        <f>C43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43" s="211"/>
      <c r="BC43" s="211"/>
      <c r="BD43" s="211"/>
      <c r="BE43" s="211"/>
      <c r="BF43" s="211"/>
      <c r="BG43" s="211"/>
      <c r="BH43" s="211"/>
    </row>
    <row r="44" spans="1:60" outlineLevel="2" x14ac:dyDescent="0.25">
      <c r="A44" s="218"/>
      <c r="B44" s="219"/>
      <c r="C44" s="245" t="s">
        <v>270</v>
      </c>
      <c r="D44" s="222"/>
      <c r="E44" s="223">
        <v>5.0759999999999996</v>
      </c>
      <c r="F44" s="221"/>
      <c r="G44" s="221"/>
      <c r="H44" s="221"/>
      <c r="I44" s="221"/>
      <c r="J44" s="221"/>
      <c r="K44" s="221"/>
      <c r="L44" s="221"/>
      <c r="M44" s="221"/>
      <c r="N44" s="220"/>
      <c r="O44" s="220"/>
      <c r="P44" s="220"/>
      <c r="Q44" s="220"/>
      <c r="R44" s="221"/>
      <c r="S44" s="221"/>
      <c r="T44" s="221"/>
      <c r="U44" s="221"/>
      <c r="V44" s="221"/>
      <c r="W44" s="221"/>
      <c r="X44" s="221"/>
      <c r="Y44" s="221"/>
      <c r="Z44" s="211"/>
      <c r="AA44" s="211"/>
      <c r="AB44" s="211"/>
      <c r="AC44" s="211"/>
      <c r="AD44" s="211"/>
      <c r="AE44" s="211"/>
      <c r="AF44" s="211"/>
      <c r="AG44" s="211" t="s">
        <v>164</v>
      </c>
      <c r="AH44" s="211">
        <v>5</v>
      </c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5">
      <c r="A45" s="232">
        <v>11</v>
      </c>
      <c r="B45" s="233" t="s">
        <v>271</v>
      </c>
      <c r="C45" s="243" t="s">
        <v>272</v>
      </c>
      <c r="D45" s="234" t="s">
        <v>221</v>
      </c>
      <c r="E45" s="235">
        <v>11.28</v>
      </c>
      <c r="F45" s="236"/>
      <c r="G45" s="237">
        <f>ROUND(E45*F45,2)</f>
        <v>0</v>
      </c>
      <c r="H45" s="236"/>
      <c r="I45" s="237">
        <f>ROUND(E45*H45,2)</f>
        <v>0</v>
      </c>
      <c r="J45" s="236"/>
      <c r="K45" s="237">
        <f>ROUND(E45*J45,2)</f>
        <v>0</v>
      </c>
      <c r="L45" s="237">
        <v>21</v>
      </c>
      <c r="M45" s="237">
        <f>G45*(1+L45/100)</f>
        <v>0</v>
      </c>
      <c r="N45" s="235">
        <v>9.8999999999999999E-4</v>
      </c>
      <c r="O45" s="235">
        <f>ROUND(E45*N45,2)</f>
        <v>0.01</v>
      </c>
      <c r="P45" s="235">
        <v>0</v>
      </c>
      <c r="Q45" s="235">
        <f>ROUND(E45*P45,2)</f>
        <v>0</v>
      </c>
      <c r="R45" s="237" t="s">
        <v>250</v>
      </c>
      <c r="S45" s="237" t="s">
        <v>156</v>
      </c>
      <c r="T45" s="238" t="s">
        <v>223</v>
      </c>
      <c r="U45" s="221">
        <v>0.23599999999999999</v>
      </c>
      <c r="V45" s="221">
        <f>ROUND(E45*U45,2)</f>
        <v>2.66</v>
      </c>
      <c r="W45" s="221"/>
      <c r="X45" s="221" t="s">
        <v>198</v>
      </c>
      <c r="Y45" s="221" t="s">
        <v>159</v>
      </c>
      <c r="Z45" s="211"/>
      <c r="AA45" s="211"/>
      <c r="AB45" s="211"/>
      <c r="AC45" s="211"/>
      <c r="AD45" s="211"/>
      <c r="AE45" s="211"/>
      <c r="AF45" s="211"/>
      <c r="AG45" s="211" t="s">
        <v>273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2" x14ac:dyDescent="0.25">
      <c r="A46" s="218"/>
      <c r="B46" s="219"/>
      <c r="C46" s="261" t="s">
        <v>274</v>
      </c>
      <c r="D46" s="260"/>
      <c r="E46" s="260"/>
      <c r="F46" s="260"/>
      <c r="G46" s="260"/>
      <c r="H46" s="221"/>
      <c r="I46" s="221"/>
      <c r="J46" s="221"/>
      <c r="K46" s="221"/>
      <c r="L46" s="221"/>
      <c r="M46" s="221"/>
      <c r="N46" s="220"/>
      <c r="O46" s="220"/>
      <c r="P46" s="220"/>
      <c r="Q46" s="220"/>
      <c r="R46" s="221"/>
      <c r="S46" s="221"/>
      <c r="T46" s="221"/>
      <c r="U46" s="221"/>
      <c r="V46" s="221"/>
      <c r="W46" s="221"/>
      <c r="X46" s="221"/>
      <c r="Y46" s="221"/>
      <c r="Z46" s="211"/>
      <c r="AA46" s="211"/>
      <c r="AB46" s="211"/>
      <c r="AC46" s="211"/>
      <c r="AD46" s="211"/>
      <c r="AE46" s="211"/>
      <c r="AF46" s="211"/>
      <c r="AG46" s="211" t="s">
        <v>226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2" x14ac:dyDescent="0.25">
      <c r="A47" s="218"/>
      <c r="B47" s="219"/>
      <c r="C47" s="245" t="s">
        <v>275</v>
      </c>
      <c r="D47" s="222"/>
      <c r="E47" s="223">
        <v>11.28</v>
      </c>
      <c r="F47" s="221"/>
      <c r="G47" s="221"/>
      <c r="H47" s="221"/>
      <c r="I47" s="221"/>
      <c r="J47" s="221"/>
      <c r="K47" s="221"/>
      <c r="L47" s="221"/>
      <c r="M47" s="221"/>
      <c r="N47" s="220"/>
      <c r="O47" s="220"/>
      <c r="P47" s="220"/>
      <c r="Q47" s="220"/>
      <c r="R47" s="221"/>
      <c r="S47" s="221"/>
      <c r="T47" s="221"/>
      <c r="U47" s="221"/>
      <c r="V47" s="221"/>
      <c r="W47" s="221"/>
      <c r="X47" s="221"/>
      <c r="Y47" s="221"/>
      <c r="Z47" s="211"/>
      <c r="AA47" s="211"/>
      <c r="AB47" s="211"/>
      <c r="AC47" s="211"/>
      <c r="AD47" s="211"/>
      <c r="AE47" s="211"/>
      <c r="AF47" s="211"/>
      <c r="AG47" s="211" t="s">
        <v>164</v>
      </c>
      <c r="AH47" s="211">
        <v>0</v>
      </c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5">
      <c r="A48" s="232">
        <v>12</v>
      </c>
      <c r="B48" s="233" t="s">
        <v>276</v>
      </c>
      <c r="C48" s="243" t="s">
        <v>277</v>
      </c>
      <c r="D48" s="234" t="s">
        <v>221</v>
      </c>
      <c r="E48" s="235">
        <v>11.28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5">
        <v>0</v>
      </c>
      <c r="O48" s="235">
        <f>ROUND(E48*N48,2)</f>
        <v>0</v>
      </c>
      <c r="P48" s="235">
        <v>0</v>
      </c>
      <c r="Q48" s="235">
        <f>ROUND(E48*P48,2)</f>
        <v>0</v>
      </c>
      <c r="R48" s="237" t="s">
        <v>250</v>
      </c>
      <c r="S48" s="237" t="s">
        <v>156</v>
      </c>
      <c r="T48" s="238" t="s">
        <v>223</v>
      </c>
      <c r="U48" s="221">
        <v>7.0000000000000007E-2</v>
      </c>
      <c r="V48" s="221">
        <f>ROUND(E48*U48,2)</f>
        <v>0.79</v>
      </c>
      <c r="W48" s="221"/>
      <c r="X48" s="221" t="s">
        <v>198</v>
      </c>
      <c r="Y48" s="221" t="s">
        <v>159</v>
      </c>
      <c r="Z48" s="211"/>
      <c r="AA48" s="211"/>
      <c r="AB48" s="211"/>
      <c r="AC48" s="211"/>
      <c r="AD48" s="211"/>
      <c r="AE48" s="211"/>
      <c r="AF48" s="211"/>
      <c r="AG48" s="211" t="s">
        <v>273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18"/>
      <c r="B49" s="219"/>
      <c r="C49" s="261" t="s">
        <v>278</v>
      </c>
      <c r="D49" s="260"/>
      <c r="E49" s="260"/>
      <c r="F49" s="260"/>
      <c r="G49" s="260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226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2" x14ac:dyDescent="0.25">
      <c r="A50" s="218"/>
      <c r="B50" s="219"/>
      <c r="C50" s="245" t="s">
        <v>279</v>
      </c>
      <c r="D50" s="222"/>
      <c r="E50" s="223">
        <v>11.28</v>
      </c>
      <c r="F50" s="221"/>
      <c r="G50" s="221"/>
      <c r="H50" s="221"/>
      <c r="I50" s="221"/>
      <c r="J50" s="221"/>
      <c r="K50" s="221"/>
      <c r="L50" s="221"/>
      <c r="M50" s="221"/>
      <c r="N50" s="220"/>
      <c r="O50" s="220"/>
      <c r="P50" s="220"/>
      <c r="Q50" s="220"/>
      <c r="R50" s="221"/>
      <c r="S50" s="221"/>
      <c r="T50" s="221"/>
      <c r="U50" s="221"/>
      <c r="V50" s="221"/>
      <c r="W50" s="221"/>
      <c r="X50" s="221"/>
      <c r="Y50" s="221"/>
      <c r="Z50" s="211"/>
      <c r="AA50" s="211"/>
      <c r="AB50" s="211"/>
      <c r="AC50" s="211"/>
      <c r="AD50" s="211"/>
      <c r="AE50" s="211"/>
      <c r="AF50" s="211"/>
      <c r="AG50" s="211" t="s">
        <v>164</v>
      </c>
      <c r="AH50" s="211">
        <v>5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1" x14ac:dyDescent="0.25">
      <c r="A51" s="232">
        <v>13</v>
      </c>
      <c r="B51" s="233" t="s">
        <v>280</v>
      </c>
      <c r="C51" s="243" t="s">
        <v>281</v>
      </c>
      <c r="D51" s="234" t="s">
        <v>249</v>
      </c>
      <c r="E51" s="235">
        <v>32.450000000000003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5">
        <v>0</v>
      </c>
      <c r="O51" s="235">
        <f>ROUND(E51*N51,2)</f>
        <v>0</v>
      </c>
      <c r="P51" s="235">
        <v>0</v>
      </c>
      <c r="Q51" s="235">
        <f>ROUND(E51*P51,2)</f>
        <v>0</v>
      </c>
      <c r="R51" s="237" t="s">
        <v>250</v>
      </c>
      <c r="S51" s="237" t="s">
        <v>156</v>
      </c>
      <c r="T51" s="238" t="s">
        <v>223</v>
      </c>
      <c r="U51" s="221">
        <v>1.0999999999999999E-2</v>
      </c>
      <c r="V51" s="221">
        <f>ROUND(E51*U51,2)</f>
        <v>0.36</v>
      </c>
      <c r="W51" s="221"/>
      <c r="X51" s="221" t="s">
        <v>198</v>
      </c>
      <c r="Y51" s="221" t="s">
        <v>159</v>
      </c>
      <c r="Z51" s="211"/>
      <c r="AA51" s="211"/>
      <c r="AB51" s="211"/>
      <c r="AC51" s="211"/>
      <c r="AD51" s="211"/>
      <c r="AE51" s="211"/>
      <c r="AF51" s="211"/>
      <c r="AG51" s="211" t="s">
        <v>224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2" x14ac:dyDescent="0.25">
      <c r="A52" s="218"/>
      <c r="B52" s="219"/>
      <c r="C52" s="261" t="s">
        <v>282</v>
      </c>
      <c r="D52" s="260"/>
      <c r="E52" s="260"/>
      <c r="F52" s="260"/>
      <c r="G52" s="260"/>
      <c r="H52" s="221"/>
      <c r="I52" s="221"/>
      <c r="J52" s="221"/>
      <c r="K52" s="221"/>
      <c r="L52" s="221"/>
      <c r="M52" s="221"/>
      <c r="N52" s="220"/>
      <c r="O52" s="220"/>
      <c r="P52" s="220"/>
      <c r="Q52" s="220"/>
      <c r="R52" s="221"/>
      <c r="S52" s="221"/>
      <c r="T52" s="221"/>
      <c r="U52" s="221"/>
      <c r="V52" s="221"/>
      <c r="W52" s="221"/>
      <c r="X52" s="221"/>
      <c r="Y52" s="221"/>
      <c r="Z52" s="211"/>
      <c r="AA52" s="211"/>
      <c r="AB52" s="211"/>
      <c r="AC52" s="211"/>
      <c r="AD52" s="211"/>
      <c r="AE52" s="211"/>
      <c r="AF52" s="211"/>
      <c r="AG52" s="211" t="s">
        <v>226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2" x14ac:dyDescent="0.25">
      <c r="A53" s="218"/>
      <c r="B53" s="219"/>
      <c r="C53" s="245" t="s">
        <v>283</v>
      </c>
      <c r="D53" s="222"/>
      <c r="E53" s="223">
        <v>32.450000000000003</v>
      </c>
      <c r="F53" s="221"/>
      <c r="G53" s="221"/>
      <c r="H53" s="221"/>
      <c r="I53" s="221"/>
      <c r="J53" s="221"/>
      <c r="K53" s="221"/>
      <c r="L53" s="221"/>
      <c r="M53" s="221"/>
      <c r="N53" s="220"/>
      <c r="O53" s="220"/>
      <c r="P53" s="220"/>
      <c r="Q53" s="220"/>
      <c r="R53" s="221"/>
      <c r="S53" s="221"/>
      <c r="T53" s="221"/>
      <c r="U53" s="221"/>
      <c r="V53" s="221"/>
      <c r="W53" s="221"/>
      <c r="X53" s="221"/>
      <c r="Y53" s="221"/>
      <c r="Z53" s="211"/>
      <c r="AA53" s="211"/>
      <c r="AB53" s="211"/>
      <c r="AC53" s="211"/>
      <c r="AD53" s="211"/>
      <c r="AE53" s="211"/>
      <c r="AF53" s="211"/>
      <c r="AG53" s="211" t="s">
        <v>164</v>
      </c>
      <c r="AH53" s="211">
        <v>5</v>
      </c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1" x14ac:dyDescent="0.25">
      <c r="A54" s="232">
        <v>14</v>
      </c>
      <c r="B54" s="233" t="s">
        <v>284</v>
      </c>
      <c r="C54" s="243" t="s">
        <v>285</v>
      </c>
      <c r="D54" s="234" t="s">
        <v>249</v>
      </c>
      <c r="E54" s="235">
        <v>40.857999999999997</v>
      </c>
      <c r="F54" s="236"/>
      <c r="G54" s="237">
        <f>ROUND(E54*F54,2)</f>
        <v>0</v>
      </c>
      <c r="H54" s="236"/>
      <c r="I54" s="237">
        <f>ROUND(E54*H54,2)</f>
        <v>0</v>
      </c>
      <c r="J54" s="236"/>
      <c r="K54" s="237">
        <f>ROUND(E54*J54,2)</f>
        <v>0</v>
      </c>
      <c r="L54" s="237">
        <v>21</v>
      </c>
      <c r="M54" s="237">
        <f>G54*(1+L54/100)</f>
        <v>0</v>
      </c>
      <c r="N54" s="235">
        <v>0</v>
      </c>
      <c r="O54" s="235">
        <f>ROUND(E54*N54,2)</f>
        <v>0</v>
      </c>
      <c r="P54" s="235">
        <v>0</v>
      </c>
      <c r="Q54" s="235">
        <f>ROUND(E54*P54,2)</f>
        <v>0</v>
      </c>
      <c r="R54" s="237" t="s">
        <v>250</v>
      </c>
      <c r="S54" s="237" t="s">
        <v>156</v>
      </c>
      <c r="T54" s="238" t="s">
        <v>223</v>
      </c>
      <c r="U54" s="221">
        <v>0</v>
      </c>
      <c r="V54" s="221">
        <f>ROUND(E54*U54,2)</f>
        <v>0</v>
      </c>
      <c r="W54" s="221"/>
      <c r="X54" s="221" t="s">
        <v>198</v>
      </c>
      <c r="Y54" s="221" t="s">
        <v>159</v>
      </c>
      <c r="Z54" s="211"/>
      <c r="AA54" s="211"/>
      <c r="AB54" s="211"/>
      <c r="AC54" s="211"/>
      <c r="AD54" s="211"/>
      <c r="AE54" s="211"/>
      <c r="AF54" s="211"/>
      <c r="AG54" s="211" t="s">
        <v>273</v>
      </c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2" x14ac:dyDescent="0.25">
      <c r="A55" s="218"/>
      <c r="B55" s="219"/>
      <c r="C55" s="261" t="s">
        <v>282</v>
      </c>
      <c r="D55" s="260"/>
      <c r="E55" s="260"/>
      <c r="F55" s="260"/>
      <c r="G55" s="260"/>
      <c r="H55" s="221"/>
      <c r="I55" s="221"/>
      <c r="J55" s="221"/>
      <c r="K55" s="221"/>
      <c r="L55" s="221"/>
      <c r="M55" s="221"/>
      <c r="N55" s="220"/>
      <c r="O55" s="220"/>
      <c r="P55" s="220"/>
      <c r="Q55" s="220"/>
      <c r="R55" s="221"/>
      <c r="S55" s="221"/>
      <c r="T55" s="221"/>
      <c r="U55" s="221"/>
      <c r="V55" s="221"/>
      <c r="W55" s="221"/>
      <c r="X55" s="221"/>
      <c r="Y55" s="221"/>
      <c r="Z55" s="211"/>
      <c r="AA55" s="211"/>
      <c r="AB55" s="211"/>
      <c r="AC55" s="211"/>
      <c r="AD55" s="211"/>
      <c r="AE55" s="211"/>
      <c r="AF55" s="211"/>
      <c r="AG55" s="211" t="s">
        <v>226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2" x14ac:dyDescent="0.25">
      <c r="A56" s="218"/>
      <c r="B56" s="219"/>
      <c r="C56" s="245" t="s">
        <v>286</v>
      </c>
      <c r="D56" s="222"/>
      <c r="E56" s="223">
        <v>34.200000000000003</v>
      </c>
      <c r="F56" s="221"/>
      <c r="G56" s="221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1"/>
      <c r="AA56" s="211"/>
      <c r="AB56" s="211"/>
      <c r="AC56" s="211"/>
      <c r="AD56" s="211"/>
      <c r="AE56" s="211"/>
      <c r="AF56" s="211"/>
      <c r="AG56" s="211" t="s">
        <v>164</v>
      </c>
      <c r="AH56" s="211">
        <v>5</v>
      </c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3" x14ac:dyDescent="0.25">
      <c r="A57" s="218"/>
      <c r="B57" s="219"/>
      <c r="C57" s="245" t="s">
        <v>287</v>
      </c>
      <c r="D57" s="222"/>
      <c r="E57" s="223">
        <v>20.52</v>
      </c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164</v>
      </c>
      <c r="AH57" s="211">
        <v>5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3" x14ac:dyDescent="0.25">
      <c r="A58" s="218"/>
      <c r="B58" s="219"/>
      <c r="C58" s="245" t="s">
        <v>270</v>
      </c>
      <c r="D58" s="222"/>
      <c r="E58" s="223">
        <v>5.0759999999999996</v>
      </c>
      <c r="F58" s="221"/>
      <c r="G58" s="221"/>
      <c r="H58" s="221"/>
      <c r="I58" s="221"/>
      <c r="J58" s="221"/>
      <c r="K58" s="221"/>
      <c r="L58" s="221"/>
      <c r="M58" s="221"/>
      <c r="N58" s="220"/>
      <c r="O58" s="220"/>
      <c r="P58" s="220"/>
      <c r="Q58" s="220"/>
      <c r="R58" s="221"/>
      <c r="S58" s="221"/>
      <c r="T58" s="221"/>
      <c r="U58" s="221"/>
      <c r="V58" s="221"/>
      <c r="W58" s="221"/>
      <c r="X58" s="221"/>
      <c r="Y58" s="221"/>
      <c r="Z58" s="211"/>
      <c r="AA58" s="211"/>
      <c r="AB58" s="211"/>
      <c r="AC58" s="211"/>
      <c r="AD58" s="211"/>
      <c r="AE58" s="211"/>
      <c r="AF58" s="211"/>
      <c r="AG58" s="211" t="s">
        <v>164</v>
      </c>
      <c r="AH58" s="211">
        <v>5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3" x14ac:dyDescent="0.25">
      <c r="A59" s="218"/>
      <c r="B59" s="219"/>
      <c r="C59" s="245" t="s">
        <v>288</v>
      </c>
      <c r="D59" s="222"/>
      <c r="E59" s="223">
        <v>-18.937999999999999</v>
      </c>
      <c r="F59" s="221"/>
      <c r="G59" s="221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1"/>
      <c r="AA59" s="211"/>
      <c r="AB59" s="211"/>
      <c r="AC59" s="211"/>
      <c r="AD59" s="211"/>
      <c r="AE59" s="211"/>
      <c r="AF59" s="211"/>
      <c r="AG59" s="211" t="s">
        <v>164</v>
      </c>
      <c r="AH59" s="211">
        <v>5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ht="20" outlineLevel="1" x14ac:dyDescent="0.25">
      <c r="A60" s="232">
        <v>15</v>
      </c>
      <c r="B60" s="233" t="s">
        <v>289</v>
      </c>
      <c r="C60" s="243" t="s">
        <v>290</v>
      </c>
      <c r="D60" s="234" t="s">
        <v>249</v>
      </c>
      <c r="E60" s="235">
        <v>204.29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5">
        <v>0</v>
      </c>
      <c r="O60" s="235">
        <f>ROUND(E60*N60,2)</f>
        <v>0</v>
      </c>
      <c r="P60" s="235">
        <v>0</v>
      </c>
      <c r="Q60" s="235">
        <f>ROUND(E60*P60,2)</f>
        <v>0</v>
      </c>
      <c r="R60" s="237" t="s">
        <v>250</v>
      </c>
      <c r="S60" s="237" t="s">
        <v>156</v>
      </c>
      <c r="T60" s="238" t="s">
        <v>223</v>
      </c>
      <c r="U60" s="221">
        <v>0</v>
      </c>
      <c r="V60" s="221">
        <f>ROUND(E60*U60,2)</f>
        <v>0</v>
      </c>
      <c r="W60" s="221"/>
      <c r="X60" s="221" t="s">
        <v>198</v>
      </c>
      <c r="Y60" s="221" t="s">
        <v>159</v>
      </c>
      <c r="Z60" s="211"/>
      <c r="AA60" s="211"/>
      <c r="AB60" s="211"/>
      <c r="AC60" s="211"/>
      <c r="AD60" s="211"/>
      <c r="AE60" s="211"/>
      <c r="AF60" s="211"/>
      <c r="AG60" s="211" t="s">
        <v>224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2" x14ac:dyDescent="0.25">
      <c r="A61" s="218"/>
      <c r="B61" s="219"/>
      <c r="C61" s="261" t="s">
        <v>282</v>
      </c>
      <c r="D61" s="260"/>
      <c r="E61" s="260"/>
      <c r="F61" s="260"/>
      <c r="G61" s="260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226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2" x14ac:dyDescent="0.25">
      <c r="A62" s="218"/>
      <c r="B62" s="219"/>
      <c r="C62" s="245" t="s">
        <v>291</v>
      </c>
      <c r="D62" s="222"/>
      <c r="E62" s="223">
        <v>204.29</v>
      </c>
      <c r="F62" s="221"/>
      <c r="G62" s="221"/>
      <c r="H62" s="221"/>
      <c r="I62" s="221"/>
      <c r="J62" s="221"/>
      <c r="K62" s="221"/>
      <c r="L62" s="221"/>
      <c r="M62" s="221"/>
      <c r="N62" s="220"/>
      <c r="O62" s="220"/>
      <c r="P62" s="220"/>
      <c r="Q62" s="220"/>
      <c r="R62" s="221"/>
      <c r="S62" s="221"/>
      <c r="T62" s="221"/>
      <c r="U62" s="221"/>
      <c r="V62" s="221"/>
      <c r="W62" s="221"/>
      <c r="X62" s="221"/>
      <c r="Y62" s="221"/>
      <c r="Z62" s="211"/>
      <c r="AA62" s="211"/>
      <c r="AB62" s="211"/>
      <c r="AC62" s="211"/>
      <c r="AD62" s="211"/>
      <c r="AE62" s="211"/>
      <c r="AF62" s="211"/>
      <c r="AG62" s="211" t="s">
        <v>164</v>
      </c>
      <c r="AH62" s="211">
        <v>5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ht="20" outlineLevel="1" x14ac:dyDescent="0.25">
      <c r="A63" s="232">
        <v>16</v>
      </c>
      <c r="B63" s="233" t="s">
        <v>292</v>
      </c>
      <c r="C63" s="243" t="s">
        <v>293</v>
      </c>
      <c r="D63" s="234" t="s">
        <v>249</v>
      </c>
      <c r="E63" s="235">
        <v>18.937999999999999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5">
        <v>0</v>
      </c>
      <c r="O63" s="235">
        <f>ROUND(E63*N63,2)</f>
        <v>0</v>
      </c>
      <c r="P63" s="235">
        <v>0</v>
      </c>
      <c r="Q63" s="235">
        <f>ROUND(E63*P63,2)</f>
        <v>0</v>
      </c>
      <c r="R63" s="237" t="s">
        <v>250</v>
      </c>
      <c r="S63" s="237" t="s">
        <v>156</v>
      </c>
      <c r="T63" s="238" t="s">
        <v>223</v>
      </c>
      <c r="U63" s="221">
        <v>0</v>
      </c>
      <c r="V63" s="221">
        <f>ROUND(E63*U63,2)</f>
        <v>0</v>
      </c>
      <c r="W63" s="221"/>
      <c r="X63" s="221" t="s">
        <v>198</v>
      </c>
      <c r="Y63" s="221" t="s">
        <v>159</v>
      </c>
      <c r="Z63" s="211"/>
      <c r="AA63" s="211"/>
      <c r="AB63" s="211"/>
      <c r="AC63" s="211"/>
      <c r="AD63" s="211"/>
      <c r="AE63" s="211"/>
      <c r="AF63" s="211"/>
      <c r="AG63" s="211" t="s">
        <v>273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5">
      <c r="A64" s="218"/>
      <c r="B64" s="219"/>
      <c r="C64" s="261" t="s">
        <v>294</v>
      </c>
      <c r="D64" s="260"/>
      <c r="E64" s="260"/>
      <c r="F64" s="260"/>
      <c r="G64" s="260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226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2" x14ac:dyDescent="0.25">
      <c r="A65" s="218"/>
      <c r="B65" s="219"/>
      <c r="C65" s="245" t="s">
        <v>295</v>
      </c>
      <c r="D65" s="222"/>
      <c r="E65" s="223">
        <v>2.5379999999999998</v>
      </c>
      <c r="F65" s="221"/>
      <c r="G65" s="221"/>
      <c r="H65" s="221"/>
      <c r="I65" s="221"/>
      <c r="J65" s="221"/>
      <c r="K65" s="221"/>
      <c r="L65" s="221"/>
      <c r="M65" s="221"/>
      <c r="N65" s="220"/>
      <c r="O65" s="220"/>
      <c r="P65" s="220"/>
      <c r="Q65" s="220"/>
      <c r="R65" s="221"/>
      <c r="S65" s="221"/>
      <c r="T65" s="221"/>
      <c r="U65" s="221"/>
      <c r="V65" s="221"/>
      <c r="W65" s="221"/>
      <c r="X65" s="221"/>
      <c r="Y65" s="221"/>
      <c r="Z65" s="211"/>
      <c r="AA65" s="211"/>
      <c r="AB65" s="211"/>
      <c r="AC65" s="211"/>
      <c r="AD65" s="211"/>
      <c r="AE65" s="211"/>
      <c r="AF65" s="211"/>
      <c r="AG65" s="211" t="s">
        <v>164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3" x14ac:dyDescent="0.25">
      <c r="A66" s="218"/>
      <c r="B66" s="219"/>
      <c r="C66" s="245" t="s">
        <v>296</v>
      </c>
      <c r="D66" s="222"/>
      <c r="E66" s="223">
        <v>16.399999999999999</v>
      </c>
      <c r="F66" s="221"/>
      <c r="G66" s="221"/>
      <c r="H66" s="221"/>
      <c r="I66" s="221"/>
      <c r="J66" s="221"/>
      <c r="K66" s="221"/>
      <c r="L66" s="221"/>
      <c r="M66" s="221"/>
      <c r="N66" s="220"/>
      <c r="O66" s="220"/>
      <c r="P66" s="220"/>
      <c r="Q66" s="220"/>
      <c r="R66" s="221"/>
      <c r="S66" s="221"/>
      <c r="T66" s="221"/>
      <c r="U66" s="221"/>
      <c r="V66" s="221"/>
      <c r="W66" s="221"/>
      <c r="X66" s="221"/>
      <c r="Y66" s="221"/>
      <c r="Z66" s="211"/>
      <c r="AA66" s="211"/>
      <c r="AB66" s="211"/>
      <c r="AC66" s="211"/>
      <c r="AD66" s="211"/>
      <c r="AE66" s="211"/>
      <c r="AF66" s="211"/>
      <c r="AG66" s="211" t="s">
        <v>164</v>
      </c>
      <c r="AH66" s="211">
        <v>0</v>
      </c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5">
      <c r="A67" s="232">
        <v>17</v>
      </c>
      <c r="B67" s="233" t="s">
        <v>297</v>
      </c>
      <c r="C67" s="243" t="s">
        <v>298</v>
      </c>
      <c r="D67" s="234" t="s">
        <v>249</v>
      </c>
      <c r="E67" s="235">
        <v>2.1150000000000002</v>
      </c>
      <c r="F67" s="236"/>
      <c r="G67" s="237">
        <f>ROUND(E67*F67,2)</f>
        <v>0</v>
      </c>
      <c r="H67" s="236"/>
      <c r="I67" s="237">
        <f>ROUND(E67*H67,2)</f>
        <v>0</v>
      </c>
      <c r="J67" s="236"/>
      <c r="K67" s="237">
        <f>ROUND(E67*J67,2)</f>
        <v>0</v>
      </c>
      <c r="L67" s="237">
        <v>21</v>
      </c>
      <c r="M67" s="237">
        <f>G67*(1+L67/100)</f>
        <v>0</v>
      </c>
      <c r="N67" s="235">
        <v>1.7</v>
      </c>
      <c r="O67" s="235">
        <f>ROUND(E67*N67,2)</f>
        <v>3.6</v>
      </c>
      <c r="P67" s="235">
        <v>0</v>
      </c>
      <c r="Q67" s="235">
        <f>ROUND(E67*P67,2)</f>
        <v>0</v>
      </c>
      <c r="R67" s="237" t="s">
        <v>250</v>
      </c>
      <c r="S67" s="237" t="s">
        <v>156</v>
      </c>
      <c r="T67" s="238" t="s">
        <v>223</v>
      </c>
      <c r="U67" s="221">
        <v>1.59</v>
      </c>
      <c r="V67" s="221">
        <f>ROUND(E67*U67,2)</f>
        <v>3.36</v>
      </c>
      <c r="W67" s="221"/>
      <c r="X67" s="221" t="s">
        <v>198</v>
      </c>
      <c r="Y67" s="221" t="s">
        <v>159</v>
      </c>
      <c r="Z67" s="211"/>
      <c r="AA67" s="211"/>
      <c r="AB67" s="211"/>
      <c r="AC67" s="211"/>
      <c r="AD67" s="211"/>
      <c r="AE67" s="211"/>
      <c r="AF67" s="211"/>
      <c r="AG67" s="211" t="s">
        <v>273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ht="20.5" outlineLevel="2" x14ac:dyDescent="0.25">
      <c r="A68" s="218"/>
      <c r="B68" s="219"/>
      <c r="C68" s="261" t="s">
        <v>299</v>
      </c>
      <c r="D68" s="260"/>
      <c r="E68" s="260"/>
      <c r="F68" s="260"/>
      <c r="G68" s="260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1"/>
      <c r="AA68" s="211"/>
      <c r="AB68" s="211"/>
      <c r="AC68" s="211"/>
      <c r="AD68" s="211"/>
      <c r="AE68" s="211"/>
      <c r="AF68" s="211"/>
      <c r="AG68" s="211" t="s">
        <v>226</v>
      </c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41" t="str">
        <f>C68</f>
        <v>sypaninou z vhodných hornin tř. 1 - 4 nebo materiálem připraveným podél výkopu ve vzdálenosti do 3 m od jeho kraje, pro jakoukoliv hloubku výkopu a jakoukoliv míru zhutnění,</v>
      </c>
      <c r="BB68" s="211"/>
      <c r="BC68" s="211"/>
      <c r="BD68" s="211"/>
      <c r="BE68" s="211"/>
      <c r="BF68" s="211"/>
      <c r="BG68" s="211"/>
      <c r="BH68" s="211"/>
    </row>
    <row r="69" spans="1:60" outlineLevel="2" x14ac:dyDescent="0.25">
      <c r="A69" s="218"/>
      <c r="B69" s="219"/>
      <c r="C69" s="245" t="s">
        <v>300</v>
      </c>
      <c r="D69" s="222"/>
      <c r="E69" s="223">
        <v>2.1150000000000002</v>
      </c>
      <c r="F69" s="221"/>
      <c r="G69" s="221"/>
      <c r="H69" s="221"/>
      <c r="I69" s="221"/>
      <c r="J69" s="221"/>
      <c r="K69" s="221"/>
      <c r="L69" s="221"/>
      <c r="M69" s="221"/>
      <c r="N69" s="220"/>
      <c r="O69" s="220"/>
      <c r="P69" s="220"/>
      <c r="Q69" s="220"/>
      <c r="R69" s="221"/>
      <c r="S69" s="221"/>
      <c r="T69" s="221"/>
      <c r="U69" s="221"/>
      <c r="V69" s="221"/>
      <c r="W69" s="221"/>
      <c r="X69" s="221"/>
      <c r="Y69" s="221"/>
      <c r="Z69" s="211"/>
      <c r="AA69" s="211"/>
      <c r="AB69" s="211"/>
      <c r="AC69" s="211"/>
      <c r="AD69" s="211"/>
      <c r="AE69" s="211"/>
      <c r="AF69" s="211"/>
      <c r="AG69" s="211" t="s">
        <v>164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5">
      <c r="A70" s="232">
        <v>18</v>
      </c>
      <c r="B70" s="233" t="s">
        <v>301</v>
      </c>
      <c r="C70" s="243" t="s">
        <v>302</v>
      </c>
      <c r="D70" s="234" t="s">
        <v>221</v>
      </c>
      <c r="E70" s="235">
        <v>382.8</v>
      </c>
      <c r="F70" s="236"/>
      <c r="G70" s="237">
        <f>ROUND(E70*F70,2)</f>
        <v>0</v>
      </c>
      <c r="H70" s="236"/>
      <c r="I70" s="237">
        <f>ROUND(E70*H70,2)</f>
        <v>0</v>
      </c>
      <c r="J70" s="236"/>
      <c r="K70" s="237">
        <f>ROUND(E70*J70,2)</f>
        <v>0</v>
      </c>
      <c r="L70" s="237">
        <v>21</v>
      </c>
      <c r="M70" s="237">
        <f>G70*(1+L70/100)</f>
        <v>0</v>
      </c>
      <c r="N70" s="235">
        <v>0</v>
      </c>
      <c r="O70" s="235">
        <f>ROUND(E70*N70,2)</f>
        <v>0</v>
      </c>
      <c r="P70" s="235">
        <v>0</v>
      </c>
      <c r="Q70" s="235">
        <f>ROUND(E70*P70,2)</f>
        <v>0</v>
      </c>
      <c r="R70" s="237" t="s">
        <v>250</v>
      </c>
      <c r="S70" s="237" t="s">
        <v>156</v>
      </c>
      <c r="T70" s="238" t="s">
        <v>223</v>
      </c>
      <c r="U70" s="221">
        <v>1.7999999999999999E-2</v>
      </c>
      <c r="V70" s="221">
        <f>ROUND(E70*U70,2)</f>
        <v>6.89</v>
      </c>
      <c r="W70" s="221"/>
      <c r="X70" s="221" t="s">
        <v>198</v>
      </c>
      <c r="Y70" s="221" t="s">
        <v>159</v>
      </c>
      <c r="Z70" s="211"/>
      <c r="AA70" s="211"/>
      <c r="AB70" s="211"/>
      <c r="AC70" s="211"/>
      <c r="AD70" s="211"/>
      <c r="AE70" s="211"/>
      <c r="AF70" s="211"/>
      <c r="AG70" s="211" t="s">
        <v>224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2" x14ac:dyDescent="0.25">
      <c r="A71" s="218"/>
      <c r="B71" s="219"/>
      <c r="C71" s="261" t="s">
        <v>303</v>
      </c>
      <c r="D71" s="260"/>
      <c r="E71" s="260"/>
      <c r="F71" s="260"/>
      <c r="G71" s="260"/>
      <c r="H71" s="221"/>
      <c r="I71" s="221"/>
      <c r="J71" s="221"/>
      <c r="K71" s="221"/>
      <c r="L71" s="221"/>
      <c r="M71" s="221"/>
      <c r="N71" s="220"/>
      <c r="O71" s="220"/>
      <c r="P71" s="220"/>
      <c r="Q71" s="220"/>
      <c r="R71" s="221"/>
      <c r="S71" s="221"/>
      <c r="T71" s="221"/>
      <c r="U71" s="221"/>
      <c r="V71" s="221"/>
      <c r="W71" s="221"/>
      <c r="X71" s="221"/>
      <c r="Y71" s="221"/>
      <c r="Z71" s="211"/>
      <c r="AA71" s="211"/>
      <c r="AB71" s="211"/>
      <c r="AC71" s="211"/>
      <c r="AD71" s="211"/>
      <c r="AE71" s="211"/>
      <c r="AF71" s="211"/>
      <c r="AG71" s="211" t="s">
        <v>226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2" x14ac:dyDescent="0.25">
      <c r="A72" s="218"/>
      <c r="B72" s="219"/>
      <c r="C72" s="245" t="s">
        <v>304</v>
      </c>
      <c r="D72" s="222"/>
      <c r="E72" s="223">
        <v>360.8</v>
      </c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1"/>
      <c r="AA72" s="211"/>
      <c r="AB72" s="211"/>
      <c r="AC72" s="211"/>
      <c r="AD72" s="211"/>
      <c r="AE72" s="211"/>
      <c r="AF72" s="211"/>
      <c r="AG72" s="211" t="s">
        <v>164</v>
      </c>
      <c r="AH72" s="211">
        <v>0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3" x14ac:dyDescent="0.25">
      <c r="A73" s="218"/>
      <c r="B73" s="219"/>
      <c r="C73" s="245" t="s">
        <v>305</v>
      </c>
      <c r="D73" s="222"/>
      <c r="E73" s="223">
        <v>22</v>
      </c>
      <c r="F73" s="221"/>
      <c r="G73" s="221"/>
      <c r="H73" s="221"/>
      <c r="I73" s="221"/>
      <c r="J73" s="221"/>
      <c r="K73" s="221"/>
      <c r="L73" s="221"/>
      <c r="M73" s="221"/>
      <c r="N73" s="220"/>
      <c r="O73" s="220"/>
      <c r="P73" s="220"/>
      <c r="Q73" s="220"/>
      <c r="R73" s="221"/>
      <c r="S73" s="221"/>
      <c r="T73" s="221"/>
      <c r="U73" s="221"/>
      <c r="V73" s="221"/>
      <c r="W73" s="221"/>
      <c r="X73" s="221"/>
      <c r="Y73" s="221"/>
      <c r="Z73" s="211"/>
      <c r="AA73" s="211"/>
      <c r="AB73" s="211"/>
      <c r="AC73" s="211"/>
      <c r="AD73" s="211"/>
      <c r="AE73" s="211"/>
      <c r="AF73" s="211"/>
      <c r="AG73" s="211" t="s">
        <v>164</v>
      </c>
      <c r="AH73" s="211">
        <v>0</v>
      </c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ht="20" outlineLevel="1" x14ac:dyDescent="0.25">
      <c r="A74" s="232">
        <v>19</v>
      </c>
      <c r="B74" s="233" t="s">
        <v>306</v>
      </c>
      <c r="C74" s="243" t="s">
        <v>307</v>
      </c>
      <c r="D74" s="234" t="s">
        <v>221</v>
      </c>
      <c r="E74" s="235">
        <v>177.5</v>
      </c>
      <c r="F74" s="236"/>
      <c r="G74" s="237">
        <f>ROUND(E74*F74,2)</f>
        <v>0</v>
      </c>
      <c r="H74" s="236"/>
      <c r="I74" s="237">
        <f>ROUND(E74*H74,2)</f>
        <v>0</v>
      </c>
      <c r="J74" s="236"/>
      <c r="K74" s="237">
        <f>ROUND(E74*J74,2)</f>
        <v>0</v>
      </c>
      <c r="L74" s="237">
        <v>21</v>
      </c>
      <c r="M74" s="237">
        <f>G74*(1+L74/100)</f>
        <v>0</v>
      </c>
      <c r="N74" s="235">
        <v>0</v>
      </c>
      <c r="O74" s="235">
        <f>ROUND(E74*N74,2)</f>
        <v>0</v>
      </c>
      <c r="P74" s="235">
        <v>0</v>
      </c>
      <c r="Q74" s="235">
        <f>ROUND(E74*P74,2)</f>
        <v>0</v>
      </c>
      <c r="R74" s="237" t="s">
        <v>250</v>
      </c>
      <c r="S74" s="237" t="s">
        <v>156</v>
      </c>
      <c r="T74" s="238" t="s">
        <v>223</v>
      </c>
      <c r="U74" s="221">
        <v>0.17699999999999999</v>
      </c>
      <c r="V74" s="221">
        <f>ROUND(E74*U74,2)</f>
        <v>31.42</v>
      </c>
      <c r="W74" s="221"/>
      <c r="X74" s="221" t="s">
        <v>198</v>
      </c>
      <c r="Y74" s="221" t="s">
        <v>159</v>
      </c>
      <c r="Z74" s="211"/>
      <c r="AA74" s="211"/>
      <c r="AB74" s="211"/>
      <c r="AC74" s="211"/>
      <c r="AD74" s="211"/>
      <c r="AE74" s="211"/>
      <c r="AF74" s="211"/>
      <c r="AG74" s="211" t="s">
        <v>224</v>
      </c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2" x14ac:dyDescent="0.25">
      <c r="A75" s="218"/>
      <c r="B75" s="219"/>
      <c r="C75" s="261" t="s">
        <v>308</v>
      </c>
      <c r="D75" s="260"/>
      <c r="E75" s="260"/>
      <c r="F75" s="260"/>
      <c r="G75" s="260"/>
      <c r="H75" s="221"/>
      <c r="I75" s="221"/>
      <c r="J75" s="221"/>
      <c r="K75" s="221"/>
      <c r="L75" s="221"/>
      <c r="M75" s="221"/>
      <c r="N75" s="220"/>
      <c r="O75" s="220"/>
      <c r="P75" s="220"/>
      <c r="Q75" s="220"/>
      <c r="R75" s="221"/>
      <c r="S75" s="221"/>
      <c r="T75" s="221"/>
      <c r="U75" s="221"/>
      <c r="V75" s="221"/>
      <c r="W75" s="221"/>
      <c r="X75" s="221"/>
      <c r="Y75" s="221"/>
      <c r="Z75" s="211"/>
      <c r="AA75" s="211"/>
      <c r="AB75" s="211"/>
      <c r="AC75" s="211"/>
      <c r="AD75" s="211"/>
      <c r="AE75" s="211"/>
      <c r="AF75" s="211"/>
      <c r="AG75" s="211" t="s">
        <v>226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41" t="str">
        <f>C75</f>
        <v>s případným nutným přemístěním hromad nebo dočasných skládek na místo potřeby ze vzdálenosti do 30 m, v rovině nebo ve svahu do 1 : 5,</v>
      </c>
      <c r="BB75" s="211"/>
      <c r="BC75" s="211"/>
      <c r="BD75" s="211"/>
      <c r="BE75" s="211"/>
      <c r="BF75" s="211"/>
      <c r="BG75" s="211"/>
      <c r="BH75" s="211"/>
    </row>
    <row r="76" spans="1:60" outlineLevel="2" x14ac:dyDescent="0.25">
      <c r="A76" s="218"/>
      <c r="B76" s="219"/>
      <c r="C76" s="245" t="s">
        <v>309</v>
      </c>
      <c r="D76" s="222"/>
      <c r="E76" s="223"/>
      <c r="F76" s="221"/>
      <c r="G76" s="221"/>
      <c r="H76" s="221"/>
      <c r="I76" s="221"/>
      <c r="J76" s="221"/>
      <c r="K76" s="221"/>
      <c r="L76" s="221"/>
      <c r="M76" s="221"/>
      <c r="N76" s="220"/>
      <c r="O76" s="220"/>
      <c r="P76" s="220"/>
      <c r="Q76" s="220"/>
      <c r="R76" s="221"/>
      <c r="S76" s="221"/>
      <c r="T76" s="221"/>
      <c r="U76" s="221"/>
      <c r="V76" s="221"/>
      <c r="W76" s="221"/>
      <c r="X76" s="221"/>
      <c r="Y76" s="221"/>
      <c r="Z76" s="211"/>
      <c r="AA76" s="211"/>
      <c r="AB76" s="211"/>
      <c r="AC76" s="211"/>
      <c r="AD76" s="211"/>
      <c r="AE76" s="211"/>
      <c r="AF76" s="211"/>
      <c r="AG76" s="211" t="s">
        <v>164</v>
      </c>
      <c r="AH76" s="211">
        <v>0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3" x14ac:dyDescent="0.25">
      <c r="A77" s="218"/>
      <c r="B77" s="219"/>
      <c r="C77" s="245" t="s">
        <v>310</v>
      </c>
      <c r="D77" s="222"/>
      <c r="E77" s="223">
        <v>170</v>
      </c>
      <c r="F77" s="221"/>
      <c r="G77" s="221"/>
      <c r="H77" s="221"/>
      <c r="I77" s="221"/>
      <c r="J77" s="221"/>
      <c r="K77" s="221"/>
      <c r="L77" s="221"/>
      <c r="M77" s="221"/>
      <c r="N77" s="220"/>
      <c r="O77" s="220"/>
      <c r="P77" s="220"/>
      <c r="Q77" s="220"/>
      <c r="R77" s="221"/>
      <c r="S77" s="221"/>
      <c r="T77" s="221"/>
      <c r="U77" s="221"/>
      <c r="V77" s="221"/>
      <c r="W77" s="221"/>
      <c r="X77" s="221"/>
      <c r="Y77" s="221"/>
      <c r="Z77" s="211"/>
      <c r="AA77" s="211"/>
      <c r="AB77" s="211"/>
      <c r="AC77" s="211"/>
      <c r="AD77" s="211"/>
      <c r="AE77" s="211"/>
      <c r="AF77" s="211"/>
      <c r="AG77" s="211" t="s">
        <v>164</v>
      </c>
      <c r="AH77" s="211">
        <v>0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3" x14ac:dyDescent="0.25">
      <c r="A78" s="218"/>
      <c r="B78" s="219"/>
      <c r="C78" s="245" t="s">
        <v>311</v>
      </c>
      <c r="D78" s="222"/>
      <c r="E78" s="223">
        <v>7.5</v>
      </c>
      <c r="F78" s="221"/>
      <c r="G78" s="221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1"/>
      <c r="AA78" s="211"/>
      <c r="AB78" s="211"/>
      <c r="AC78" s="211"/>
      <c r="AD78" s="211"/>
      <c r="AE78" s="211"/>
      <c r="AF78" s="211"/>
      <c r="AG78" s="211" t="s">
        <v>164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1" x14ac:dyDescent="0.25">
      <c r="A79" s="232">
        <v>20</v>
      </c>
      <c r="B79" s="233" t="s">
        <v>312</v>
      </c>
      <c r="C79" s="243" t="s">
        <v>313</v>
      </c>
      <c r="D79" s="234" t="s">
        <v>249</v>
      </c>
      <c r="E79" s="235">
        <v>40.857999999999997</v>
      </c>
      <c r="F79" s="236"/>
      <c r="G79" s="237">
        <f>ROUND(E79*F79,2)</f>
        <v>0</v>
      </c>
      <c r="H79" s="236"/>
      <c r="I79" s="237">
        <f>ROUND(E79*H79,2)</f>
        <v>0</v>
      </c>
      <c r="J79" s="236"/>
      <c r="K79" s="237">
        <f>ROUND(E79*J79,2)</f>
        <v>0</v>
      </c>
      <c r="L79" s="237">
        <v>21</v>
      </c>
      <c r="M79" s="237">
        <f>G79*(1+L79/100)</f>
        <v>0</v>
      </c>
      <c r="N79" s="235">
        <v>0</v>
      </c>
      <c r="O79" s="235">
        <f>ROUND(E79*N79,2)</f>
        <v>0</v>
      </c>
      <c r="P79" s="235">
        <v>0</v>
      </c>
      <c r="Q79" s="235">
        <f>ROUND(E79*P79,2)</f>
        <v>0</v>
      </c>
      <c r="R79" s="237" t="s">
        <v>250</v>
      </c>
      <c r="S79" s="237" t="s">
        <v>156</v>
      </c>
      <c r="T79" s="238" t="s">
        <v>223</v>
      </c>
      <c r="U79" s="221">
        <v>0</v>
      </c>
      <c r="V79" s="221">
        <f>ROUND(E79*U79,2)</f>
        <v>0</v>
      </c>
      <c r="W79" s="221"/>
      <c r="X79" s="221" t="s">
        <v>198</v>
      </c>
      <c r="Y79" s="221" t="s">
        <v>159</v>
      </c>
      <c r="Z79" s="211"/>
      <c r="AA79" s="211"/>
      <c r="AB79" s="211"/>
      <c r="AC79" s="211"/>
      <c r="AD79" s="211"/>
      <c r="AE79" s="211"/>
      <c r="AF79" s="211"/>
      <c r="AG79" s="211" t="s">
        <v>273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2" x14ac:dyDescent="0.25">
      <c r="A80" s="218"/>
      <c r="B80" s="219"/>
      <c r="C80" s="245" t="s">
        <v>314</v>
      </c>
      <c r="D80" s="222"/>
      <c r="E80" s="223">
        <v>40.857999999999997</v>
      </c>
      <c r="F80" s="221"/>
      <c r="G80" s="221"/>
      <c r="H80" s="221"/>
      <c r="I80" s="221"/>
      <c r="J80" s="221"/>
      <c r="K80" s="221"/>
      <c r="L80" s="221"/>
      <c r="M80" s="221"/>
      <c r="N80" s="220"/>
      <c r="O80" s="220"/>
      <c r="P80" s="220"/>
      <c r="Q80" s="220"/>
      <c r="R80" s="221"/>
      <c r="S80" s="221"/>
      <c r="T80" s="221"/>
      <c r="U80" s="221"/>
      <c r="V80" s="221"/>
      <c r="W80" s="221"/>
      <c r="X80" s="221"/>
      <c r="Y80" s="221"/>
      <c r="Z80" s="211"/>
      <c r="AA80" s="211"/>
      <c r="AB80" s="211"/>
      <c r="AC80" s="211"/>
      <c r="AD80" s="211"/>
      <c r="AE80" s="211"/>
      <c r="AF80" s="211"/>
      <c r="AG80" s="211" t="s">
        <v>164</v>
      </c>
      <c r="AH80" s="211">
        <v>5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1" x14ac:dyDescent="0.25">
      <c r="A81" s="232">
        <v>21</v>
      </c>
      <c r="B81" s="233" t="s">
        <v>315</v>
      </c>
      <c r="C81" s="243" t="s">
        <v>316</v>
      </c>
      <c r="D81" s="234" t="s">
        <v>221</v>
      </c>
      <c r="E81" s="235">
        <v>177.5</v>
      </c>
      <c r="F81" s="236"/>
      <c r="G81" s="237">
        <f>ROUND(E81*F81,2)</f>
        <v>0</v>
      </c>
      <c r="H81" s="236"/>
      <c r="I81" s="237">
        <f>ROUND(E81*H81,2)</f>
        <v>0</v>
      </c>
      <c r="J81" s="236"/>
      <c r="K81" s="237">
        <f>ROUND(E81*J81,2)</f>
        <v>0</v>
      </c>
      <c r="L81" s="237">
        <v>21</v>
      </c>
      <c r="M81" s="237">
        <f>G81*(1+L81/100)</f>
        <v>0</v>
      </c>
      <c r="N81" s="235">
        <v>2.0000000000000002E-5</v>
      </c>
      <c r="O81" s="235">
        <f>ROUND(E81*N81,2)</f>
        <v>0</v>
      </c>
      <c r="P81" s="235">
        <v>0</v>
      </c>
      <c r="Q81" s="235">
        <f>ROUND(E81*P81,2)</f>
        <v>0</v>
      </c>
      <c r="R81" s="237"/>
      <c r="S81" s="237" t="s">
        <v>156</v>
      </c>
      <c r="T81" s="238" t="s">
        <v>223</v>
      </c>
      <c r="U81" s="221">
        <v>0.05</v>
      </c>
      <c r="V81" s="221">
        <f>ROUND(E81*U81,2)</f>
        <v>8.8800000000000008</v>
      </c>
      <c r="W81" s="221"/>
      <c r="X81" s="221" t="s">
        <v>198</v>
      </c>
      <c r="Y81" s="221" t="s">
        <v>159</v>
      </c>
      <c r="Z81" s="211"/>
      <c r="AA81" s="211"/>
      <c r="AB81" s="211"/>
      <c r="AC81" s="211"/>
      <c r="AD81" s="211"/>
      <c r="AE81" s="211"/>
      <c r="AF81" s="211"/>
      <c r="AG81" s="211" t="s">
        <v>224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2" x14ac:dyDescent="0.25">
      <c r="A82" s="218"/>
      <c r="B82" s="219"/>
      <c r="C82" s="245" t="s">
        <v>317</v>
      </c>
      <c r="D82" s="222"/>
      <c r="E82" s="223">
        <v>177.5</v>
      </c>
      <c r="F82" s="221"/>
      <c r="G82" s="221"/>
      <c r="H82" s="221"/>
      <c r="I82" s="221"/>
      <c r="J82" s="221"/>
      <c r="K82" s="221"/>
      <c r="L82" s="221"/>
      <c r="M82" s="221"/>
      <c r="N82" s="220"/>
      <c r="O82" s="220"/>
      <c r="P82" s="220"/>
      <c r="Q82" s="220"/>
      <c r="R82" s="221"/>
      <c r="S82" s="221"/>
      <c r="T82" s="221"/>
      <c r="U82" s="221"/>
      <c r="V82" s="221"/>
      <c r="W82" s="221"/>
      <c r="X82" s="221"/>
      <c r="Y82" s="221"/>
      <c r="Z82" s="211"/>
      <c r="AA82" s="211"/>
      <c r="AB82" s="211"/>
      <c r="AC82" s="211"/>
      <c r="AD82" s="211"/>
      <c r="AE82" s="211"/>
      <c r="AF82" s="211"/>
      <c r="AG82" s="211" t="s">
        <v>164</v>
      </c>
      <c r="AH82" s="211">
        <v>0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5">
      <c r="A83" s="232">
        <v>22</v>
      </c>
      <c r="B83" s="233" t="s">
        <v>318</v>
      </c>
      <c r="C83" s="243" t="s">
        <v>319</v>
      </c>
      <c r="D83" s="234" t="s">
        <v>320</v>
      </c>
      <c r="E83" s="235">
        <v>5.5835999999999997</v>
      </c>
      <c r="F83" s="236"/>
      <c r="G83" s="237">
        <f>ROUND(E83*F83,2)</f>
        <v>0</v>
      </c>
      <c r="H83" s="236"/>
      <c r="I83" s="237">
        <f>ROUND(E83*H83,2)</f>
        <v>0</v>
      </c>
      <c r="J83" s="236"/>
      <c r="K83" s="237">
        <f>ROUND(E83*J83,2)</f>
        <v>0</v>
      </c>
      <c r="L83" s="237">
        <v>21</v>
      </c>
      <c r="M83" s="237">
        <f>G83*(1+L83/100)</f>
        <v>0</v>
      </c>
      <c r="N83" s="235">
        <v>1</v>
      </c>
      <c r="O83" s="235">
        <f>ROUND(E83*N83,2)</f>
        <v>5.58</v>
      </c>
      <c r="P83" s="235">
        <v>0</v>
      </c>
      <c r="Q83" s="235">
        <f>ROUND(E83*P83,2)</f>
        <v>0</v>
      </c>
      <c r="R83" s="237" t="s">
        <v>321</v>
      </c>
      <c r="S83" s="237" t="s">
        <v>322</v>
      </c>
      <c r="T83" s="238" t="s">
        <v>322</v>
      </c>
      <c r="U83" s="221">
        <v>0</v>
      </c>
      <c r="V83" s="221">
        <f>ROUND(E83*U83,2)</f>
        <v>0</v>
      </c>
      <c r="W83" s="221"/>
      <c r="X83" s="221" t="s">
        <v>323</v>
      </c>
      <c r="Y83" s="221" t="s">
        <v>159</v>
      </c>
      <c r="Z83" s="211"/>
      <c r="AA83" s="211"/>
      <c r="AB83" s="211"/>
      <c r="AC83" s="211"/>
      <c r="AD83" s="211"/>
      <c r="AE83" s="211"/>
      <c r="AF83" s="211"/>
      <c r="AG83" s="211" t="s">
        <v>324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2" x14ac:dyDescent="0.25">
      <c r="A84" s="218"/>
      <c r="B84" s="219"/>
      <c r="C84" s="245" t="s">
        <v>325</v>
      </c>
      <c r="D84" s="222"/>
      <c r="E84" s="223">
        <v>5.5835999999999997</v>
      </c>
      <c r="F84" s="221"/>
      <c r="G84" s="221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1"/>
      <c r="AA84" s="211"/>
      <c r="AB84" s="211"/>
      <c r="AC84" s="211"/>
      <c r="AD84" s="211"/>
      <c r="AE84" s="211"/>
      <c r="AF84" s="211"/>
      <c r="AG84" s="211" t="s">
        <v>164</v>
      </c>
      <c r="AH84" s="211">
        <v>0</v>
      </c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ht="13" x14ac:dyDescent="0.25">
      <c r="A85" s="225" t="s">
        <v>151</v>
      </c>
      <c r="B85" s="226" t="s">
        <v>60</v>
      </c>
      <c r="C85" s="242" t="s">
        <v>101</v>
      </c>
      <c r="D85" s="227"/>
      <c r="E85" s="228"/>
      <c r="F85" s="229"/>
      <c r="G85" s="229">
        <f>SUMIF(AG86:AG98,"&lt;&gt;NOR",G86:G98)</f>
        <v>0</v>
      </c>
      <c r="H85" s="229"/>
      <c r="I85" s="229">
        <f>SUM(I86:I98)</f>
        <v>0</v>
      </c>
      <c r="J85" s="229"/>
      <c r="K85" s="229">
        <f>SUM(K86:K98)</f>
        <v>0</v>
      </c>
      <c r="L85" s="229"/>
      <c r="M85" s="229">
        <f>SUM(M86:M98)</f>
        <v>0</v>
      </c>
      <c r="N85" s="228"/>
      <c r="O85" s="228">
        <f>SUM(O86:O98)</f>
        <v>58.830000000000005</v>
      </c>
      <c r="P85" s="228"/>
      <c r="Q85" s="228">
        <f>SUM(Q86:Q98)</f>
        <v>0</v>
      </c>
      <c r="R85" s="229"/>
      <c r="S85" s="229"/>
      <c r="T85" s="230"/>
      <c r="U85" s="224"/>
      <c r="V85" s="224">
        <f>SUM(V86:V98)</f>
        <v>62.989999999999995</v>
      </c>
      <c r="W85" s="224"/>
      <c r="X85" s="224"/>
      <c r="Y85" s="224"/>
      <c r="AG85" t="s">
        <v>152</v>
      </c>
    </row>
    <row r="86" spans="1:60" outlineLevel="1" x14ac:dyDescent="0.25">
      <c r="A86" s="232">
        <v>23</v>
      </c>
      <c r="B86" s="233" t="s">
        <v>326</v>
      </c>
      <c r="C86" s="243" t="s">
        <v>327</v>
      </c>
      <c r="D86" s="234" t="s">
        <v>249</v>
      </c>
      <c r="E86" s="235">
        <v>20.52</v>
      </c>
      <c r="F86" s="236"/>
      <c r="G86" s="237">
        <f>ROUND(E86*F86,2)</f>
        <v>0</v>
      </c>
      <c r="H86" s="236"/>
      <c r="I86" s="237">
        <f>ROUND(E86*H86,2)</f>
        <v>0</v>
      </c>
      <c r="J86" s="236"/>
      <c r="K86" s="237">
        <f>ROUND(E86*J86,2)</f>
        <v>0</v>
      </c>
      <c r="L86" s="237">
        <v>21</v>
      </c>
      <c r="M86" s="237">
        <f>G86*(1+L86/100)</f>
        <v>0</v>
      </c>
      <c r="N86" s="235">
        <v>1.63</v>
      </c>
      <c r="O86" s="235">
        <f>ROUND(E86*N86,2)</f>
        <v>33.450000000000003</v>
      </c>
      <c r="P86" s="235">
        <v>0</v>
      </c>
      <c r="Q86" s="235">
        <f>ROUND(E86*P86,2)</f>
        <v>0</v>
      </c>
      <c r="R86" s="237" t="s">
        <v>328</v>
      </c>
      <c r="S86" s="237" t="s">
        <v>156</v>
      </c>
      <c r="T86" s="238" t="s">
        <v>223</v>
      </c>
      <c r="U86" s="221">
        <v>1</v>
      </c>
      <c r="V86" s="221">
        <f>ROUND(E86*U86,2)</f>
        <v>20.52</v>
      </c>
      <c r="W86" s="221"/>
      <c r="X86" s="221" t="s">
        <v>198</v>
      </c>
      <c r="Y86" s="221" t="s">
        <v>159</v>
      </c>
      <c r="Z86" s="211"/>
      <c r="AA86" s="211"/>
      <c r="AB86" s="211"/>
      <c r="AC86" s="211"/>
      <c r="AD86" s="211"/>
      <c r="AE86" s="211"/>
      <c r="AF86" s="211"/>
      <c r="AG86" s="211" t="s">
        <v>224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2" x14ac:dyDescent="0.25">
      <c r="A87" s="218"/>
      <c r="B87" s="219"/>
      <c r="C87" s="261" t="s">
        <v>329</v>
      </c>
      <c r="D87" s="260"/>
      <c r="E87" s="260"/>
      <c r="F87" s="260"/>
      <c r="G87" s="260"/>
      <c r="H87" s="221"/>
      <c r="I87" s="221"/>
      <c r="J87" s="221"/>
      <c r="K87" s="221"/>
      <c r="L87" s="221"/>
      <c r="M87" s="221"/>
      <c r="N87" s="220"/>
      <c r="O87" s="220"/>
      <c r="P87" s="220"/>
      <c r="Q87" s="220"/>
      <c r="R87" s="221"/>
      <c r="S87" s="221"/>
      <c r="T87" s="221"/>
      <c r="U87" s="221"/>
      <c r="V87" s="221"/>
      <c r="W87" s="221"/>
      <c r="X87" s="221"/>
      <c r="Y87" s="221"/>
      <c r="Z87" s="211"/>
      <c r="AA87" s="211"/>
      <c r="AB87" s="211"/>
      <c r="AC87" s="211"/>
      <c r="AD87" s="211"/>
      <c r="AE87" s="211"/>
      <c r="AF87" s="211"/>
      <c r="AG87" s="211" t="s">
        <v>226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2" x14ac:dyDescent="0.25">
      <c r="A88" s="218"/>
      <c r="B88" s="219"/>
      <c r="C88" s="245" t="s">
        <v>263</v>
      </c>
      <c r="D88" s="222"/>
      <c r="E88" s="223">
        <v>20.52</v>
      </c>
      <c r="F88" s="221"/>
      <c r="G88" s="221"/>
      <c r="H88" s="221"/>
      <c r="I88" s="221"/>
      <c r="J88" s="221"/>
      <c r="K88" s="221"/>
      <c r="L88" s="221"/>
      <c r="M88" s="221"/>
      <c r="N88" s="220"/>
      <c r="O88" s="220"/>
      <c r="P88" s="220"/>
      <c r="Q88" s="220"/>
      <c r="R88" s="221"/>
      <c r="S88" s="221"/>
      <c r="T88" s="221"/>
      <c r="U88" s="221"/>
      <c r="V88" s="221"/>
      <c r="W88" s="221"/>
      <c r="X88" s="221"/>
      <c r="Y88" s="221"/>
      <c r="Z88" s="211"/>
      <c r="AA88" s="211"/>
      <c r="AB88" s="211"/>
      <c r="AC88" s="211"/>
      <c r="AD88" s="211"/>
      <c r="AE88" s="211"/>
      <c r="AF88" s="211"/>
      <c r="AG88" s="211" t="s">
        <v>164</v>
      </c>
      <c r="AH88" s="211">
        <v>0</v>
      </c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1" x14ac:dyDescent="0.25">
      <c r="A89" s="232">
        <v>24</v>
      </c>
      <c r="B89" s="233" t="s">
        <v>330</v>
      </c>
      <c r="C89" s="243" t="s">
        <v>331</v>
      </c>
      <c r="D89" s="234" t="s">
        <v>221</v>
      </c>
      <c r="E89" s="235">
        <v>285</v>
      </c>
      <c r="F89" s="236"/>
      <c r="G89" s="237">
        <f>ROUND(E89*F89,2)</f>
        <v>0</v>
      </c>
      <c r="H89" s="236"/>
      <c r="I89" s="237">
        <f>ROUND(E89*H89,2)</f>
        <v>0</v>
      </c>
      <c r="J89" s="236"/>
      <c r="K89" s="237">
        <f>ROUND(E89*J89,2)</f>
        <v>0</v>
      </c>
      <c r="L89" s="237">
        <v>21</v>
      </c>
      <c r="M89" s="237">
        <f>G89*(1+L89/100)</f>
        <v>0</v>
      </c>
      <c r="N89" s="235">
        <v>1.8000000000000001E-4</v>
      </c>
      <c r="O89" s="235">
        <f>ROUND(E89*N89,2)</f>
        <v>0.05</v>
      </c>
      <c r="P89" s="235">
        <v>0</v>
      </c>
      <c r="Q89" s="235">
        <f>ROUND(E89*P89,2)</f>
        <v>0</v>
      </c>
      <c r="R89" s="237" t="s">
        <v>328</v>
      </c>
      <c r="S89" s="237" t="s">
        <v>156</v>
      </c>
      <c r="T89" s="238" t="s">
        <v>223</v>
      </c>
      <c r="U89" s="221">
        <v>7.4999999999999997E-2</v>
      </c>
      <c r="V89" s="221">
        <f>ROUND(E89*U89,2)</f>
        <v>21.38</v>
      </c>
      <c r="W89" s="221"/>
      <c r="X89" s="221" t="s">
        <v>198</v>
      </c>
      <c r="Y89" s="221" t="s">
        <v>159</v>
      </c>
      <c r="Z89" s="211"/>
      <c r="AA89" s="211"/>
      <c r="AB89" s="211"/>
      <c r="AC89" s="211"/>
      <c r="AD89" s="211"/>
      <c r="AE89" s="211"/>
      <c r="AF89" s="211"/>
      <c r="AG89" s="211" t="s">
        <v>224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2" x14ac:dyDescent="0.25">
      <c r="A90" s="218"/>
      <c r="B90" s="219"/>
      <c r="C90" s="261" t="s">
        <v>332</v>
      </c>
      <c r="D90" s="260"/>
      <c r="E90" s="260"/>
      <c r="F90" s="260"/>
      <c r="G90" s="260"/>
      <c r="H90" s="221"/>
      <c r="I90" s="221"/>
      <c r="J90" s="221"/>
      <c r="K90" s="221"/>
      <c r="L90" s="221"/>
      <c r="M90" s="221"/>
      <c r="N90" s="220"/>
      <c r="O90" s="220"/>
      <c r="P90" s="220"/>
      <c r="Q90" s="220"/>
      <c r="R90" s="221"/>
      <c r="S90" s="221"/>
      <c r="T90" s="221"/>
      <c r="U90" s="221"/>
      <c r="V90" s="221"/>
      <c r="W90" s="221"/>
      <c r="X90" s="221"/>
      <c r="Y90" s="221"/>
      <c r="Z90" s="211"/>
      <c r="AA90" s="211"/>
      <c r="AB90" s="211"/>
      <c r="AC90" s="211"/>
      <c r="AD90" s="211"/>
      <c r="AE90" s="211"/>
      <c r="AF90" s="211"/>
      <c r="AG90" s="211" t="s">
        <v>226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2" x14ac:dyDescent="0.25">
      <c r="A91" s="218"/>
      <c r="B91" s="219"/>
      <c r="C91" s="245" t="s">
        <v>333</v>
      </c>
      <c r="D91" s="222"/>
      <c r="E91" s="223">
        <v>285</v>
      </c>
      <c r="F91" s="221"/>
      <c r="G91" s="221"/>
      <c r="H91" s="221"/>
      <c r="I91" s="221"/>
      <c r="J91" s="221"/>
      <c r="K91" s="221"/>
      <c r="L91" s="221"/>
      <c r="M91" s="221"/>
      <c r="N91" s="220"/>
      <c r="O91" s="220"/>
      <c r="P91" s="220"/>
      <c r="Q91" s="220"/>
      <c r="R91" s="221"/>
      <c r="S91" s="221"/>
      <c r="T91" s="221"/>
      <c r="U91" s="221"/>
      <c r="V91" s="221"/>
      <c r="W91" s="221"/>
      <c r="X91" s="221"/>
      <c r="Y91" s="221"/>
      <c r="Z91" s="211"/>
      <c r="AA91" s="211"/>
      <c r="AB91" s="211"/>
      <c r="AC91" s="211"/>
      <c r="AD91" s="211"/>
      <c r="AE91" s="211"/>
      <c r="AF91" s="211"/>
      <c r="AG91" s="211" t="s">
        <v>164</v>
      </c>
      <c r="AH91" s="211">
        <v>0</v>
      </c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5">
      <c r="A92" s="232">
        <v>25</v>
      </c>
      <c r="B92" s="233" t="s">
        <v>334</v>
      </c>
      <c r="C92" s="243" t="s">
        <v>335</v>
      </c>
      <c r="D92" s="234" t="s">
        <v>239</v>
      </c>
      <c r="E92" s="235">
        <v>114</v>
      </c>
      <c r="F92" s="236"/>
      <c r="G92" s="237">
        <f>ROUND(E92*F92,2)</f>
        <v>0</v>
      </c>
      <c r="H92" s="236"/>
      <c r="I92" s="237">
        <f>ROUND(E92*H92,2)</f>
        <v>0</v>
      </c>
      <c r="J92" s="236"/>
      <c r="K92" s="237">
        <f>ROUND(E92*J92,2)</f>
        <v>0</v>
      </c>
      <c r="L92" s="237">
        <v>21</v>
      </c>
      <c r="M92" s="237">
        <f>G92*(1+L92/100)</f>
        <v>0</v>
      </c>
      <c r="N92" s="235">
        <v>0.22106999999999999</v>
      </c>
      <c r="O92" s="235">
        <f>ROUND(E92*N92,2)</f>
        <v>25.2</v>
      </c>
      <c r="P92" s="235">
        <v>0</v>
      </c>
      <c r="Q92" s="235">
        <f>ROUND(E92*P92,2)</f>
        <v>0</v>
      </c>
      <c r="R92" s="237" t="s">
        <v>336</v>
      </c>
      <c r="S92" s="237" t="s">
        <v>156</v>
      </c>
      <c r="T92" s="238" t="s">
        <v>223</v>
      </c>
      <c r="U92" s="221">
        <v>0.185</v>
      </c>
      <c r="V92" s="221">
        <f>ROUND(E92*U92,2)</f>
        <v>21.09</v>
      </c>
      <c r="W92" s="221"/>
      <c r="X92" s="221" t="s">
        <v>198</v>
      </c>
      <c r="Y92" s="221" t="s">
        <v>159</v>
      </c>
      <c r="Z92" s="211"/>
      <c r="AA92" s="211"/>
      <c r="AB92" s="211"/>
      <c r="AC92" s="211"/>
      <c r="AD92" s="211"/>
      <c r="AE92" s="211"/>
      <c r="AF92" s="211"/>
      <c r="AG92" s="211" t="s">
        <v>224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2" x14ac:dyDescent="0.25">
      <c r="A93" s="218"/>
      <c r="B93" s="219"/>
      <c r="C93" s="261" t="s">
        <v>337</v>
      </c>
      <c r="D93" s="260"/>
      <c r="E93" s="260"/>
      <c r="F93" s="260"/>
      <c r="G93" s="260"/>
      <c r="H93" s="221"/>
      <c r="I93" s="221"/>
      <c r="J93" s="221"/>
      <c r="K93" s="221"/>
      <c r="L93" s="221"/>
      <c r="M93" s="221"/>
      <c r="N93" s="220"/>
      <c r="O93" s="220"/>
      <c r="P93" s="220"/>
      <c r="Q93" s="220"/>
      <c r="R93" s="221"/>
      <c r="S93" s="221"/>
      <c r="T93" s="221"/>
      <c r="U93" s="221"/>
      <c r="V93" s="221"/>
      <c r="W93" s="221"/>
      <c r="X93" s="221"/>
      <c r="Y93" s="221"/>
      <c r="Z93" s="211"/>
      <c r="AA93" s="211"/>
      <c r="AB93" s="211"/>
      <c r="AC93" s="211"/>
      <c r="AD93" s="211"/>
      <c r="AE93" s="211"/>
      <c r="AF93" s="211"/>
      <c r="AG93" s="211" t="s">
        <v>226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41" t="str">
        <f>C93</f>
        <v>se zřízením štěrkopískového lože pod trubky a s jejich obsypem v průměrném celkovém množství do 0,15 m3/m,</v>
      </c>
      <c r="BB93" s="211"/>
      <c r="BC93" s="211"/>
      <c r="BD93" s="211"/>
      <c r="BE93" s="211"/>
      <c r="BF93" s="211"/>
      <c r="BG93" s="211"/>
      <c r="BH93" s="211"/>
    </row>
    <row r="94" spans="1:60" outlineLevel="2" x14ac:dyDescent="0.25">
      <c r="A94" s="218"/>
      <c r="B94" s="219"/>
      <c r="C94" s="245" t="s">
        <v>338</v>
      </c>
      <c r="D94" s="222"/>
      <c r="E94" s="223">
        <v>114</v>
      </c>
      <c r="F94" s="221"/>
      <c r="G94" s="221"/>
      <c r="H94" s="221"/>
      <c r="I94" s="221"/>
      <c r="J94" s="221"/>
      <c r="K94" s="221"/>
      <c r="L94" s="221"/>
      <c r="M94" s="221"/>
      <c r="N94" s="220"/>
      <c r="O94" s="220"/>
      <c r="P94" s="220"/>
      <c r="Q94" s="220"/>
      <c r="R94" s="221"/>
      <c r="S94" s="221"/>
      <c r="T94" s="221"/>
      <c r="U94" s="221"/>
      <c r="V94" s="221"/>
      <c r="W94" s="221"/>
      <c r="X94" s="221"/>
      <c r="Y94" s="221"/>
      <c r="Z94" s="211"/>
      <c r="AA94" s="211"/>
      <c r="AB94" s="211"/>
      <c r="AC94" s="211"/>
      <c r="AD94" s="211"/>
      <c r="AE94" s="211"/>
      <c r="AF94" s="211"/>
      <c r="AG94" s="211" t="s">
        <v>164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ht="20" outlineLevel="1" x14ac:dyDescent="0.25">
      <c r="A95" s="232">
        <v>26</v>
      </c>
      <c r="B95" s="233" t="s">
        <v>339</v>
      </c>
      <c r="C95" s="243" t="s">
        <v>340</v>
      </c>
      <c r="D95" s="234" t="s">
        <v>239</v>
      </c>
      <c r="E95" s="235">
        <v>69.3</v>
      </c>
      <c r="F95" s="236"/>
      <c r="G95" s="237">
        <f>ROUND(E95*F95,2)</f>
        <v>0</v>
      </c>
      <c r="H95" s="236"/>
      <c r="I95" s="237">
        <f>ROUND(E95*H95,2)</f>
        <v>0</v>
      </c>
      <c r="J95" s="236"/>
      <c r="K95" s="237">
        <f>ROUND(E95*J95,2)</f>
        <v>0</v>
      </c>
      <c r="L95" s="237">
        <v>21</v>
      </c>
      <c r="M95" s="237">
        <f>G95*(1+L95/100)</f>
        <v>0</v>
      </c>
      <c r="N95" s="235">
        <v>8.0000000000000004E-4</v>
      </c>
      <c r="O95" s="235">
        <f>ROUND(E95*N95,2)</f>
        <v>0.06</v>
      </c>
      <c r="P95" s="235">
        <v>0</v>
      </c>
      <c r="Q95" s="235">
        <f>ROUND(E95*P95,2)</f>
        <v>0</v>
      </c>
      <c r="R95" s="237" t="s">
        <v>321</v>
      </c>
      <c r="S95" s="237" t="s">
        <v>156</v>
      </c>
      <c r="T95" s="238" t="s">
        <v>223</v>
      </c>
      <c r="U95" s="221">
        <v>0</v>
      </c>
      <c r="V95" s="221">
        <f>ROUND(E95*U95,2)</f>
        <v>0</v>
      </c>
      <c r="W95" s="221"/>
      <c r="X95" s="221" t="s">
        <v>323</v>
      </c>
      <c r="Y95" s="221" t="s">
        <v>159</v>
      </c>
      <c r="Z95" s="211"/>
      <c r="AA95" s="211"/>
      <c r="AB95" s="211"/>
      <c r="AC95" s="211"/>
      <c r="AD95" s="211"/>
      <c r="AE95" s="211"/>
      <c r="AF95" s="211"/>
      <c r="AG95" s="211" t="s">
        <v>324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2" x14ac:dyDescent="0.25">
      <c r="A96" s="218"/>
      <c r="B96" s="219"/>
      <c r="C96" s="245" t="s">
        <v>341</v>
      </c>
      <c r="D96" s="222"/>
      <c r="E96" s="223">
        <v>69.3</v>
      </c>
      <c r="F96" s="221"/>
      <c r="G96" s="221"/>
      <c r="H96" s="221"/>
      <c r="I96" s="221"/>
      <c r="J96" s="221"/>
      <c r="K96" s="221"/>
      <c r="L96" s="221"/>
      <c r="M96" s="221"/>
      <c r="N96" s="220"/>
      <c r="O96" s="220"/>
      <c r="P96" s="220"/>
      <c r="Q96" s="220"/>
      <c r="R96" s="221"/>
      <c r="S96" s="221"/>
      <c r="T96" s="221"/>
      <c r="U96" s="221"/>
      <c r="V96" s="221"/>
      <c r="W96" s="221"/>
      <c r="X96" s="221"/>
      <c r="Y96" s="221"/>
      <c r="Z96" s="211"/>
      <c r="AA96" s="211"/>
      <c r="AB96" s="211"/>
      <c r="AC96" s="211"/>
      <c r="AD96" s="211"/>
      <c r="AE96" s="211"/>
      <c r="AF96" s="211"/>
      <c r="AG96" s="211" t="s">
        <v>164</v>
      </c>
      <c r="AH96" s="211">
        <v>0</v>
      </c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ht="20" outlineLevel="1" x14ac:dyDescent="0.25">
      <c r="A97" s="232">
        <v>27</v>
      </c>
      <c r="B97" s="233" t="s">
        <v>342</v>
      </c>
      <c r="C97" s="243" t="s">
        <v>343</v>
      </c>
      <c r="D97" s="234" t="s">
        <v>221</v>
      </c>
      <c r="E97" s="235">
        <v>293.55</v>
      </c>
      <c r="F97" s="236"/>
      <c r="G97" s="237">
        <f>ROUND(E97*F97,2)</f>
        <v>0</v>
      </c>
      <c r="H97" s="236"/>
      <c r="I97" s="237">
        <f>ROUND(E97*H97,2)</f>
        <v>0</v>
      </c>
      <c r="J97" s="236"/>
      <c r="K97" s="237">
        <f>ROUND(E97*J97,2)</f>
        <v>0</v>
      </c>
      <c r="L97" s="237">
        <v>21</v>
      </c>
      <c r="M97" s="237">
        <f>G97*(1+L97/100)</f>
        <v>0</v>
      </c>
      <c r="N97" s="235">
        <v>2.3000000000000001E-4</v>
      </c>
      <c r="O97" s="235">
        <f>ROUND(E97*N97,2)</f>
        <v>7.0000000000000007E-2</v>
      </c>
      <c r="P97" s="235">
        <v>0</v>
      </c>
      <c r="Q97" s="235">
        <f>ROUND(E97*P97,2)</f>
        <v>0</v>
      </c>
      <c r="R97" s="237" t="s">
        <v>321</v>
      </c>
      <c r="S97" s="237" t="s">
        <v>156</v>
      </c>
      <c r="T97" s="238" t="s">
        <v>223</v>
      </c>
      <c r="U97" s="221">
        <v>0</v>
      </c>
      <c r="V97" s="221">
        <f>ROUND(E97*U97,2)</f>
        <v>0</v>
      </c>
      <c r="W97" s="221"/>
      <c r="X97" s="221" t="s">
        <v>323</v>
      </c>
      <c r="Y97" s="221" t="s">
        <v>159</v>
      </c>
      <c r="Z97" s="211"/>
      <c r="AA97" s="211"/>
      <c r="AB97" s="211"/>
      <c r="AC97" s="211"/>
      <c r="AD97" s="211"/>
      <c r="AE97" s="211"/>
      <c r="AF97" s="211"/>
      <c r="AG97" s="211" t="s">
        <v>324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2" x14ac:dyDescent="0.25">
      <c r="A98" s="218"/>
      <c r="B98" s="219"/>
      <c r="C98" s="245" t="s">
        <v>344</v>
      </c>
      <c r="D98" s="222"/>
      <c r="E98" s="223">
        <v>293.55</v>
      </c>
      <c r="F98" s="221"/>
      <c r="G98" s="221"/>
      <c r="H98" s="221"/>
      <c r="I98" s="221"/>
      <c r="J98" s="221"/>
      <c r="K98" s="221"/>
      <c r="L98" s="221"/>
      <c r="M98" s="221"/>
      <c r="N98" s="220"/>
      <c r="O98" s="220"/>
      <c r="P98" s="220"/>
      <c r="Q98" s="220"/>
      <c r="R98" s="221"/>
      <c r="S98" s="221"/>
      <c r="T98" s="221"/>
      <c r="U98" s="221"/>
      <c r="V98" s="221"/>
      <c r="W98" s="221"/>
      <c r="X98" s="221"/>
      <c r="Y98" s="221"/>
      <c r="Z98" s="211"/>
      <c r="AA98" s="211"/>
      <c r="AB98" s="211"/>
      <c r="AC98" s="211"/>
      <c r="AD98" s="211"/>
      <c r="AE98" s="211"/>
      <c r="AF98" s="211"/>
      <c r="AG98" s="211" t="s">
        <v>164</v>
      </c>
      <c r="AH98" s="211">
        <v>0</v>
      </c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ht="13" x14ac:dyDescent="0.25">
      <c r="A99" s="225" t="s">
        <v>151</v>
      </c>
      <c r="B99" s="226" t="s">
        <v>70</v>
      </c>
      <c r="C99" s="242" t="s">
        <v>102</v>
      </c>
      <c r="D99" s="227"/>
      <c r="E99" s="228"/>
      <c r="F99" s="229"/>
      <c r="G99" s="229">
        <f>SUMIF(AG100:AG102,"&lt;&gt;NOR",G100:G102)</f>
        <v>0</v>
      </c>
      <c r="H99" s="229"/>
      <c r="I99" s="229">
        <f>SUM(I100:I102)</f>
        <v>0</v>
      </c>
      <c r="J99" s="229"/>
      <c r="K99" s="229">
        <f>SUM(K100:K102)</f>
        <v>0</v>
      </c>
      <c r="L99" s="229"/>
      <c r="M99" s="229">
        <f>SUM(M100:M102)</f>
        <v>0</v>
      </c>
      <c r="N99" s="228"/>
      <c r="O99" s="228">
        <f>SUM(O100:O102)</f>
        <v>0.97</v>
      </c>
      <c r="P99" s="228"/>
      <c r="Q99" s="228">
        <f>SUM(Q100:Q102)</f>
        <v>0</v>
      </c>
      <c r="R99" s="229"/>
      <c r="S99" s="229"/>
      <c r="T99" s="230"/>
      <c r="U99" s="224"/>
      <c r="V99" s="224">
        <f>SUM(V100:V102)</f>
        <v>0.87</v>
      </c>
      <c r="W99" s="224"/>
      <c r="X99" s="224"/>
      <c r="Y99" s="224"/>
      <c r="AG99" t="s">
        <v>152</v>
      </c>
    </row>
    <row r="100" spans="1:60" outlineLevel="1" x14ac:dyDescent="0.25">
      <c r="A100" s="232">
        <v>28</v>
      </c>
      <c r="B100" s="233" t="s">
        <v>345</v>
      </c>
      <c r="C100" s="243" t="s">
        <v>346</v>
      </c>
      <c r="D100" s="234" t="s">
        <v>249</v>
      </c>
      <c r="E100" s="235">
        <v>0.51300000000000001</v>
      </c>
      <c r="F100" s="236"/>
      <c r="G100" s="237">
        <f>ROUND(E100*F100,2)</f>
        <v>0</v>
      </c>
      <c r="H100" s="236"/>
      <c r="I100" s="237">
        <f>ROUND(E100*H100,2)</f>
        <v>0</v>
      </c>
      <c r="J100" s="236"/>
      <c r="K100" s="237">
        <f>ROUND(E100*J100,2)</f>
        <v>0</v>
      </c>
      <c r="L100" s="237">
        <v>21</v>
      </c>
      <c r="M100" s="237">
        <f>G100*(1+L100/100)</f>
        <v>0</v>
      </c>
      <c r="N100" s="235">
        <v>1.8907700000000001</v>
      </c>
      <c r="O100" s="235">
        <f>ROUND(E100*N100,2)</f>
        <v>0.97</v>
      </c>
      <c r="P100" s="235">
        <v>0</v>
      </c>
      <c r="Q100" s="235">
        <f>ROUND(E100*P100,2)</f>
        <v>0</v>
      </c>
      <c r="R100" s="237" t="s">
        <v>336</v>
      </c>
      <c r="S100" s="237" t="s">
        <v>156</v>
      </c>
      <c r="T100" s="238" t="s">
        <v>223</v>
      </c>
      <c r="U100" s="221">
        <v>1.6950000000000001</v>
      </c>
      <c r="V100" s="221">
        <f>ROUND(E100*U100,2)</f>
        <v>0.87</v>
      </c>
      <c r="W100" s="221"/>
      <c r="X100" s="221" t="s">
        <v>198</v>
      </c>
      <c r="Y100" s="221" t="s">
        <v>159</v>
      </c>
      <c r="Z100" s="211"/>
      <c r="AA100" s="211"/>
      <c r="AB100" s="211"/>
      <c r="AC100" s="211"/>
      <c r="AD100" s="211"/>
      <c r="AE100" s="211"/>
      <c r="AF100" s="211"/>
      <c r="AG100" s="211" t="s">
        <v>273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2" x14ac:dyDescent="0.25">
      <c r="A101" s="218"/>
      <c r="B101" s="219"/>
      <c r="C101" s="261" t="s">
        <v>347</v>
      </c>
      <c r="D101" s="260"/>
      <c r="E101" s="260"/>
      <c r="F101" s="260"/>
      <c r="G101" s="260"/>
      <c r="H101" s="221"/>
      <c r="I101" s="221"/>
      <c r="J101" s="221"/>
      <c r="K101" s="221"/>
      <c r="L101" s="221"/>
      <c r="M101" s="221"/>
      <c r="N101" s="220"/>
      <c r="O101" s="220"/>
      <c r="P101" s="220"/>
      <c r="Q101" s="220"/>
      <c r="R101" s="221"/>
      <c r="S101" s="221"/>
      <c r="T101" s="221"/>
      <c r="U101" s="221"/>
      <c r="V101" s="221"/>
      <c r="W101" s="221"/>
      <c r="X101" s="221"/>
      <c r="Y101" s="221"/>
      <c r="Z101" s="211"/>
      <c r="AA101" s="211"/>
      <c r="AB101" s="211"/>
      <c r="AC101" s="211"/>
      <c r="AD101" s="211"/>
      <c r="AE101" s="211"/>
      <c r="AF101" s="211"/>
      <c r="AG101" s="211" t="s">
        <v>226</v>
      </c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2" x14ac:dyDescent="0.25">
      <c r="A102" s="218"/>
      <c r="B102" s="219"/>
      <c r="C102" s="245" t="s">
        <v>348</v>
      </c>
      <c r="D102" s="222"/>
      <c r="E102" s="223">
        <v>0.51300000000000001</v>
      </c>
      <c r="F102" s="221"/>
      <c r="G102" s="221"/>
      <c r="H102" s="221"/>
      <c r="I102" s="221"/>
      <c r="J102" s="221"/>
      <c r="K102" s="221"/>
      <c r="L102" s="221"/>
      <c r="M102" s="221"/>
      <c r="N102" s="220"/>
      <c r="O102" s="220"/>
      <c r="P102" s="220"/>
      <c r="Q102" s="220"/>
      <c r="R102" s="221"/>
      <c r="S102" s="221"/>
      <c r="T102" s="221"/>
      <c r="U102" s="221"/>
      <c r="V102" s="221"/>
      <c r="W102" s="221"/>
      <c r="X102" s="221"/>
      <c r="Y102" s="221"/>
      <c r="Z102" s="211"/>
      <c r="AA102" s="211"/>
      <c r="AB102" s="211"/>
      <c r="AC102" s="211"/>
      <c r="AD102" s="211"/>
      <c r="AE102" s="211"/>
      <c r="AF102" s="211"/>
      <c r="AG102" s="211" t="s">
        <v>164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ht="13" x14ac:dyDescent="0.25">
      <c r="A103" s="225" t="s">
        <v>151</v>
      </c>
      <c r="B103" s="226" t="s">
        <v>103</v>
      </c>
      <c r="C103" s="242" t="s">
        <v>104</v>
      </c>
      <c r="D103" s="227"/>
      <c r="E103" s="228"/>
      <c r="F103" s="229"/>
      <c r="G103" s="229">
        <f>SUMIF(AG104:AG167,"&lt;&gt;NOR",G104:G167)</f>
        <v>0</v>
      </c>
      <c r="H103" s="229"/>
      <c r="I103" s="229">
        <f>SUM(I104:I167)</f>
        <v>0</v>
      </c>
      <c r="J103" s="229"/>
      <c r="K103" s="229">
        <f>SUM(K104:K167)</f>
        <v>0</v>
      </c>
      <c r="L103" s="229"/>
      <c r="M103" s="229">
        <f>SUM(M104:M167)</f>
        <v>0</v>
      </c>
      <c r="N103" s="228"/>
      <c r="O103" s="228">
        <f>SUM(O104:O167)</f>
        <v>267.70999999999992</v>
      </c>
      <c r="P103" s="228"/>
      <c r="Q103" s="228">
        <f>SUM(Q104:Q167)</f>
        <v>0</v>
      </c>
      <c r="R103" s="229"/>
      <c r="S103" s="229"/>
      <c r="T103" s="230"/>
      <c r="U103" s="224"/>
      <c r="V103" s="224">
        <f>SUM(V104:V167)</f>
        <v>255.29000000000002</v>
      </c>
      <c r="W103" s="224"/>
      <c r="X103" s="224"/>
      <c r="Y103" s="224"/>
      <c r="AG103" t="s">
        <v>152</v>
      </c>
    </row>
    <row r="104" spans="1:60" outlineLevel="1" x14ac:dyDescent="0.25">
      <c r="A104" s="232">
        <v>29</v>
      </c>
      <c r="B104" s="233" t="s">
        <v>349</v>
      </c>
      <c r="C104" s="243" t="s">
        <v>350</v>
      </c>
      <c r="D104" s="234" t="s">
        <v>221</v>
      </c>
      <c r="E104" s="235">
        <v>233.75</v>
      </c>
      <c r="F104" s="236"/>
      <c r="G104" s="237">
        <f>ROUND(E104*F104,2)</f>
        <v>0</v>
      </c>
      <c r="H104" s="236"/>
      <c r="I104" s="237">
        <f>ROUND(E104*H104,2)</f>
        <v>0</v>
      </c>
      <c r="J104" s="236"/>
      <c r="K104" s="237">
        <f>ROUND(E104*J104,2)</f>
        <v>0</v>
      </c>
      <c r="L104" s="237">
        <v>21</v>
      </c>
      <c r="M104" s="237">
        <f>G104*(1+L104/100)</f>
        <v>0</v>
      </c>
      <c r="N104" s="235">
        <v>0.1012</v>
      </c>
      <c r="O104" s="235">
        <f>ROUND(E104*N104,2)</f>
        <v>23.66</v>
      </c>
      <c r="P104" s="235">
        <v>0</v>
      </c>
      <c r="Q104" s="235">
        <f>ROUND(E104*P104,2)</f>
        <v>0</v>
      </c>
      <c r="R104" s="237" t="s">
        <v>222</v>
      </c>
      <c r="S104" s="237" t="s">
        <v>156</v>
      </c>
      <c r="T104" s="238" t="s">
        <v>223</v>
      </c>
      <c r="U104" s="221">
        <v>2.4E-2</v>
      </c>
      <c r="V104" s="221">
        <f>ROUND(E104*U104,2)</f>
        <v>5.61</v>
      </c>
      <c r="W104" s="221"/>
      <c r="X104" s="221" t="s">
        <v>198</v>
      </c>
      <c r="Y104" s="221" t="s">
        <v>159</v>
      </c>
      <c r="Z104" s="211"/>
      <c r="AA104" s="211"/>
      <c r="AB104" s="211"/>
      <c r="AC104" s="211"/>
      <c r="AD104" s="211"/>
      <c r="AE104" s="211"/>
      <c r="AF104" s="211"/>
      <c r="AG104" s="211" t="s">
        <v>224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2" x14ac:dyDescent="0.25">
      <c r="A105" s="218"/>
      <c r="B105" s="219"/>
      <c r="C105" s="261" t="s">
        <v>351</v>
      </c>
      <c r="D105" s="260"/>
      <c r="E105" s="260"/>
      <c r="F105" s="260"/>
      <c r="G105" s="260"/>
      <c r="H105" s="221"/>
      <c r="I105" s="221"/>
      <c r="J105" s="221"/>
      <c r="K105" s="221"/>
      <c r="L105" s="221"/>
      <c r="M105" s="221"/>
      <c r="N105" s="220"/>
      <c r="O105" s="220"/>
      <c r="P105" s="220"/>
      <c r="Q105" s="220"/>
      <c r="R105" s="221"/>
      <c r="S105" s="221"/>
      <c r="T105" s="221"/>
      <c r="U105" s="221"/>
      <c r="V105" s="221"/>
      <c r="W105" s="221"/>
      <c r="X105" s="221"/>
      <c r="Y105" s="221"/>
      <c r="Z105" s="211"/>
      <c r="AA105" s="211"/>
      <c r="AB105" s="211"/>
      <c r="AC105" s="211"/>
      <c r="AD105" s="211"/>
      <c r="AE105" s="211"/>
      <c r="AF105" s="211"/>
      <c r="AG105" s="211" t="s">
        <v>226</v>
      </c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2" x14ac:dyDescent="0.25">
      <c r="A106" s="218"/>
      <c r="B106" s="219"/>
      <c r="C106" s="245" t="s">
        <v>352</v>
      </c>
      <c r="D106" s="222"/>
      <c r="E106" s="223">
        <v>278.8</v>
      </c>
      <c r="F106" s="221"/>
      <c r="G106" s="221"/>
      <c r="H106" s="221"/>
      <c r="I106" s="221"/>
      <c r="J106" s="221"/>
      <c r="K106" s="221"/>
      <c r="L106" s="221"/>
      <c r="M106" s="221"/>
      <c r="N106" s="220"/>
      <c r="O106" s="220"/>
      <c r="P106" s="220"/>
      <c r="Q106" s="220"/>
      <c r="R106" s="221"/>
      <c r="S106" s="221"/>
      <c r="T106" s="221"/>
      <c r="U106" s="221"/>
      <c r="V106" s="221"/>
      <c r="W106" s="221"/>
      <c r="X106" s="221"/>
      <c r="Y106" s="221"/>
      <c r="Z106" s="211"/>
      <c r="AA106" s="211"/>
      <c r="AB106" s="211"/>
      <c r="AC106" s="211"/>
      <c r="AD106" s="211"/>
      <c r="AE106" s="211"/>
      <c r="AF106" s="211"/>
      <c r="AG106" s="211" t="s">
        <v>164</v>
      </c>
      <c r="AH106" s="211">
        <v>0</v>
      </c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3" x14ac:dyDescent="0.25">
      <c r="A107" s="218"/>
      <c r="B107" s="219"/>
      <c r="C107" s="245" t="s">
        <v>353</v>
      </c>
      <c r="D107" s="222"/>
      <c r="E107" s="223">
        <v>17</v>
      </c>
      <c r="F107" s="221"/>
      <c r="G107" s="221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1"/>
      <c r="AA107" s="211"/>
      <c r="AB107" s="211"/>
      <c r="AC107" s="211"/>
      <c r="AD107" s="211"/>
      <c r="AE107" s="211"/>
      <c r="AF107" s="211"/>
      <c r="AG107" s="211" t="s">
        <v>164</v>
      </c>
      <c r="AH107" s="211">
        <v>0</v>
      </c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3" x14ac:dyDescent="0.25">
      <c r="A108" s="218"/>
      <c r="B108" s="219"/>
      <c r="C108" s="245" t="s">
        <v>354</v>
      </c>
      <c r="D108" s="222"/>
      <c r="E108" s="223">
        <v>-62.05</v>
      </c>
      <c r="F108" s="221"/>
      <c r="G108" s="221"/>
      <c r="H108" s="221"/>
      <c r="I108" s="221"/>
      <c r="J108" s="221"/>
      <c r="K108" s="221"/>
      <c r="L108" s="221"/>
      <c r="M108" s="221"/>
      <c r="N108" s="220"/>
      <c r="O108" s="220"/>
      <c r="P108" s="220"/>
      <c r="Q108" s="220"/>
      <c r="R108" s="221"/>
      <c r="S108" s="221"/>
      <c r="T108" s="221"/>
      <c r="U108" s="221"/>
      <c r="V108" s="221"/>
      <c r="W108" s="221"/>
      <c r="X108" s="221"/>
      <c r="Y108" s="221"/>
      <c r="Z108" s="211"/>
      <c r="AA108" s="211"/>
      <c r="AB108" s="211"/>
      <c r="AC108" s="211"/>
      <c r="AD108" s="211"/>
      <c r="AE108" s="211"/>
      <c r="AF108" s="211"/>
      <c r="AG108" s="211" t="s">
        <v>164</v>
      </c>
      <c r="AH108" s="211">
        <v>0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1" x14ac:dyDescent="0.25">
      <c r="A109" s="232">
        <v>30</v>
      </c>
      <c r="B109" s="233" t="s">
        <v>355</v>
      </c>
      <c r="C109" s="243" t="s">
        <v>356</v>
      </c>
      <c r="D109" s="234" t="s">
        <v>221</v>
      </c>
      <c r="E109" s="235">
        <v>38.4</v>
      </c>
      <c r="F109" s="236"/>
      <c r="G109" s="237">
        <f>ROUND(E109*F109,2)</f>
        <v>0</v>
      </c>
      <c r="H109" s="236"/>
      <c r="I109" s="237">
        <f>ROUND(E109*H109,2)</f>
        <v>0</v>
      </c>
      <c r="J109" s="236"/>
      <c r="K109" s="237">
        <f>ROUND(E109*J109,2)</f>
        <v>0</v>
      </c>
      <c r="L109" s="237">
        <v>21</v>
      </c>
      <c r="M109" s="237">
        <f>G109*(1+L109/100)</f>
        <v>0</v>
      </c>
      <c r="N109" s="235">
        <v>0.64500000000000002</v>
      </c>
      <c r="O109" s="235">
        <f>ROUND(E109*N109,2)</f>
        <v>24.77</v>
      </c>
      <c r="P109" s="235">
        <v>0</v>
      </c>
      <c r="Q109" s="235">
        <f>ROUND(E109*P109,2)</f>
        <v>0</v>
      </c>
      <c r="R109" s="237" t="s">
        <v>222</v>
      </c>
      <c r="S109" s="237" t="s">
        <v>156</v>
      </c>
      <c r="T109" s="238" t="s">
        <v>223</v>
      </c>
      <c r="U109" s="221">
        <v>2.4E-2</v>
      </c>
      <c r="V109" s="221">
        <f>ROUND(E109*U109,2)</f>
        <v>0.92</v>
      </c>
      <c r="W109" s="221"/>
      <c r="X109" s="221" t="s">
        <v>198</v>
      </c>
      <c r="Y109" s="221" t="s">
        <v>159</v>
      </c>
      <c r="Z109" s="211"/>
      <c r="AA109" s="211"/>
      <c r="AB109" s="211"/>
      <c r="AC109" s="211"/>
      <c r="AD109" s="211"/>
      <c r="AE109" s="211"/>
      <c r="AF109" s="211"/>
      <c r="AG109" s="211" t="s">
        <v>224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2" x14ac:dyDescent="0.25">
      <c r="A110" s="218"/>
      <c r="B110" s="219"/>
      <c r="C110" s="261" t="s">
        <v>357</v>
      </c>
      <c r="D110" s="260"/>
      <c r="E110" s="260"/>
      <c r="F110" s="260"/>
      <c r="G110" s="260"/>
      <c r="H110" s="221"/>
      <c r="I110" s="221"/>
      <c r="J110" s="221"/>
      <c r="K110" s="221"/>
      <c r="L110" s="221"/>
      <c r="M110" s="221"/>
      <c r="N110" s="220"/>
      <c r="O110" s="220"/>
      <c r="P110" s="220"/>
      <c r="Q110" s="220"/>
      <c r="R110" s="221"/>
      <c r="S110" s="221"/>
      <c r="T110" s="221"/>
      <c r="U110" s="221"/>
      <c r="V110" s="221"/>
      <c r="W110" s="221"/>
      <c r="X110" s="221"/>
      <c r="Y110" s="221"/>
      <c r="Z110" s="211"/>
      <c r="AA110" s="211"/>
      <c r="AB110" s="211"/>
      <c r="AC110" s="211"/>
      <c r="AD110" s="211"/>
      <c r="AE110" s="211"/>
      <c r="AF110" s="211"/>
      <c r="AG110" s="211" t="s">
        <v>226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2" x14ac:dyDescent="0.25">
      <c r="A111" s="218"/>
      <c r="B111" s="219"/>
      <c r="C111" s="245" t="s">
        <v>358</v>
      </c>
      <c r="D111" s="222"/>
      <c r="E111" s="223">
        <v>38.4</v>
      </c>
      <c r="F111" s="221"/>
      <c r="G111" s="221"/>
      <c r="H111" s="221"/>
      <c r="I111" s="221"/>
      <c r="J111" s="221"/>
      <c r="K111" s="221"/>
      <c r="L111" s="221"/>
      <c r="M111" s="221"/>
      <c r="N111" s="220"/>
      <c r="O111" s="220"/>
      <c r="P111" s="220"/>
      <c r="Q111" s="220"/>
      <c r="R111" s="221"/>
      <c r="S111" s="221"/>
      <c r="T111" s="221"/>
      <c r="U111" s="221"/>
      <c r="V111" s="221"/>
      <c r="W111" s="221"/>
      <c r="X111" s="221"/>
      <c r="Y111" s="221"/>
      <c r="Z111" s="211"/>
      <c r="AA111" s="211"/>
      <c r="AB111" s="211"/>
      <c r="AC111" s="211"/>
      <c r="AD111" s="211"/>
      <c r="AE111" s="211"/>
      <c r="AF111" s="211"/>
      <c r="AG111" s="211" t="s">
        <v>164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5">
      <c r="A112" s="232">
        <v>31</v>
      </c>
      <c r="B112" s="233" t="s">
        <v>359</v>
      </c>
      <c r="C112" s="243" t="s">
        <v>360</v>
      </c>
      <c r="D112" s="234" t="s">
        <v>221</v>
      </c>
      <c r="E112" s="235">
        <v>62.05</v>
      </c>
      <c r="F112" s="236"/>
      <c r="G112" s="237">
        <f>ROUND(E112*F112,2)</f>
        <v>0</v>
      </c>
      <c r="H112" s="236"/>
      <c r="I112" s="237">
        <f>ROUND(E112*H112,2)</f>
        <v>0</v>
      </c>
      <c r="J112" s="236"/>
      <c r="K112" s="237">
        <f>ROUND(E112*J112,2)</f>
        <v>0</v>
      </c>
      <c r="L112" s="237">
        <v>21</v>
      </c>
      <c r="M112" s="237">
        <f>G112*(1+L112/100)</f>
        <v>0</v>
      </c>
      <c r="N112" s="235">
        <v>0.36834</v>
      </c>
      <c r="O112" s="235">
        <f>ROUND(E112*N112,2)</f>
        <v>22.86</v>
      </c>
      <c r="P112" s="235">
        <v>0</v>
      </c>
      <c r="Q112" s="235">
        <f>ROUND(E112*P112,2)</f>
        <v>0</v>
      </c>
      <c r="R112" s="237" t="s">
        <v>222</v>
      </c>
      <c r="S112" s="237" t="s">
        <v>156</v>
      </c>
      <c r="T112" s="238" t="s">
        <v>223</v>
      </c>
      <c r="U112" s="221">
        <v>5.5E-2</v>
      </c>
      <c r="V112" s="221">
        <f>ROUND(E112*U112,2)</f>
        <v>3.41</v>
      </c>
      <c r="W112" s="221"/>
      <c r="X112" s="221" t="s">
        <v>198</v>
      </c>
      <c r="Y112" s="221" t="s">
        <v>159</v>
      </c>
      <c r="Z112" s="211"/>
      <c r="AA112" s="211"/>
      <c r="AB112" s="211"/>
      <c r="AC112" s="211"/>
      <c r="AD112" s="211"/>
      <c r="AE112" s="211"/>
      <c r="AF112" s="211"/>
      <c r="AG112" s="211" t="s">
        <v>224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2" x14ac:dyDescent="0.25">
      <c r="A113" s="218"/>
      <c r="B113" s="219"/>
      <c r="C113" s="261" t="s">
        <v>361</v>
      </c>
      <c r="D113" s="260"/>
      <c r="E113" s="260"/>
      <c r="F113" s="260"/>
      <c r="G113" s="260"/>
      <c r="H113" s="221"/>
      <c r="I113" s="221"/>
      <c r="J113" s="221"/>
      <c r="K113" s="221"/>
      <c r="L113" s="221"/>
      <c r="M113" s="221"/>
      <c r="N113" s="220"/>
      <c r="O113" s="220"/>
      <c r="P113" s="220"/>
      <c r="Q113" s="220"/>
      <c r="R113" s="221"/>
      <c r="S113" s="221"/>
      <c r="T113" s="221"/>
      <c r="U113" s="221"/>
      <c r="V113" s="221"/>
      <c r="W113" s="221"/>
      <c r="X113" s="221"/>
      <c r="Y113" s="221"/>
      <c r="Z113" s="211"/>
      <c r="AA113" s="211"/>
      <c r="AB113" s="211"/>
      <c r="AC113" s="211"/>
      <c r="AD113" s="211"/>
      <c r="AE113" s="211"/>
      <c r="AF113" s="211"/>
      <c r="AG113" s="211" t="s">
        <v>226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41" t="str">
        <f>C113</f>
        <v>kamenivo hrubé drcené vel. 32 - 63 mm s výplňovým kamenivem (vibrovaný štěrk), s rozprostřením, vlhčením a zhutněním</v>
      </c>
      <c r="BB113" s="211"/>
      <c r="BC113" s="211"/>
      <c r="BD113" s="211"/>
      <c r="BE113" s="211"/>
      <c r="BF113" s="211"/>
      <c r="BG113" s="211"/>
      <c r="BH113" s="211"/>
    </row>
    <row r="114" spans="1:60" outlineLevel="2" x14ac:dyDescent="0.25">
      <c r="A114" s="218"/>
      <c r="B114" s="219"/>
      <c r="C114" s="245" t="s">
        <v>362</v>
      </c>
      <c r="D114" s="222"/>
      <c r="E114" s="223">
        <v>62.05</v>
      </c>
      <c r="F114" s="221"/>
      <c r="G114" s="221"/>
      <c r="H114" s="221"/>
      <c r="I114" s="221"/>
      <c r="J114" s="221"/>
      <c r="K114" s="221"/>
      <c r="L114" s="221"/>
      <c r="M114" s="221"/>
      <c r="N114" s="220"/>
      <c r="O114" s="220"/>
      <c r="P114" s="220"/>
      <c r="Q114" s="220"/>
      <c r="R114" s="221"/>
      <c r="S114" s="221"/>
      <c r="T114" s="221"/>
      <c r="U114" s="221"/>
      <c r="V114" s="221"/>
      <c r="W114" s="221"/>
      <c r="X114" s="221"/>
      <c r="Y114" s="221"/>
      <c r="Z114" s="211"/>
      <c r="AA114" s="211"/>
      <c r="AB114" s="211"/>
      <c r="AC114" s="211"/>
      <c r="AD114" s="211"/>
      <c r="AE114" s="211"/>
      <c r="AF114" s="211"/>
      <c r="AG114" s="211" t="s">
        <v>164</v>
      </c>
      <c r="AH114" s="211">
        <v>0</v>
      </c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5">
      <c r="A115" s="232">
        <v>32</v>
      </c>
      <c r="B115" s="233" t="s">
        <v>363</v>
      </c>
      <c r="C115" s="243" t="s">
        <v>364</v>
      </c>
      <c r="D115" s="234" t="s">
        <v>221</v>
      </c>
      <c r="E115" s="235">
        <v>206.25</v>
      </c>
      <c r="F115" s="236"/>
      <c r="G115" s="237">
        <f>ROUND(E115*F115,2)</f>
        <v>0</v>
      </c>
      <c r="H115" s="236"/>
      <c r="I115" s="237">
        <f>ROUND(E115*H115,2)</f>
        <v>0</v>
      </c>
      <c r="J115" s="236"/>
      <c r="K115" s="237">
        <f>ROUND(E115*J115,2)</f>
        <v>0</v>
      </c>
      <c r="L115" s="237">
        <v>21</v>
      </c>
      <c r="M115" s="237">
        <f>G115*(1+L115/100)</f>
        <v>0</v>
      </c>
      <c r="N115" s="235">
        <v>0.441</v>
      </c>
      <c r="O115" s="235">
        <f>ROUND(E115*N115,2)</f>
        <v>90.96</v>
      </c>
      <c r="P115" s="235">
        <v>0</v>
      </c>
      <c r="Q115" s="235">
        <f>ROUND(E115*P115,2)</f>
        <v>0</v>
      </c>
      <c r="R115" s="237" t="s">
        <v>222</v>
      </c>
      <c r="S115" s="237" t="s">
        <v>156</v>
      </c>
      <c r="T115" s="238" t="s">
        <v>223</v>
      </c>
      <c r="U115" s="221">
        <v>2.9000000000000001E-2</v>
      </c>
      <c r="V115" s="221">
        <f>ROUND(E115*U115,2)</f>
        <v>5.98</v>
      </c>
      <c r="W115" s="221"/>
      <c r="X115" s="221" t="s">
        <v>198</v>
      </c>
      <c r="Y115" s="221" t="s">
        <v>159</v>
      </c>
      <c r="Z115" s="211"/>
      <c r="AA115" s="211"/>
      <c r="AB115" s="211"/>
      <c r="AC115" s="211"/>
      <c r="AD115" s="211"/>
      <c r="AE115" s="211"/>
      <c r="AF115" s="211"/>
      <c r="AG115" s="211" t="s">
        <v>224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2" x14ac:dyDescent="0.25">
      <c r="A116" s="218"/>
      <c r="B116" s="219"/>
      <c r="C116" s="245" t="s">
        <v>365</v>
      </c>
      <c r="D116" s="222"/>
      <c r="E116" s="223">
        <v>246</v>
      </c>
      <c r="F116" s="221"/>
      <c r="G116" s="221"/>
      <c r="H116" s="221"/>
      <c r="I116" s="221"/>
      <c r="J116" s="221"/>
      <c r="K116" s="221"/>
      <c r="L116" s="221"/>
      <c r="M116" s="221"/>
      <c r="N116" s="220"/>
      <c r="O116" s="220"/>
      <c r="P116" s="220"/>
      <c r="Q116" s="220"/>
      <c r="R116" s="221"/>
      <c r="S116" s="221"/>
      <c r="T116" s="221"/>
      <c r="U116" s="221"/>
      <c r="V116" s="221"/>
      <c r="W116" s="221"/>
      <c r="X116" s="221"/>
      <c r="Y116" s="221"/>
      <c r="Z116" s="211"/>
      <c r="AA116" s="211"/>
      <c r="AB116" s="211"/>
      <c r="AC116" s="211"/>
      <c r="AD116" s="211"/>
      <c r="AE116" s="211"/>
      <c r="AF116" s="211"/>
      <c r="AG116" s="211" t="s">
        <v>164</v>
      </c>
      <c r="AH116" s="211">
        <v>0</v>
      </c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3" x14ac:dyDescent="0.25">
      <c r="A117" s="218"/>
      <c r="B117" s="219"/>
      <c r="C117" s="245" t="s">
        <v>366</v>
      </c>
      <c r="D117" s="222"/>
      <c r="E117" s="223">
        <v>15</v>
      </c>
      <c r="F117" s="221"/>
      <c r="G117" s="221"/>
      <c r="H117" s="221"/>
      <c r="I117" s="221"/>
      <c r="J117" s="221"/>
      <c r="K117" s="221"/>
      <c r="L117" s="221"/>
      <c r="M117" s="221"/>
      <c r="N117" s="220"/>
      <c r="O117" s="220"/>
      <c r="P117" s="220"/>
      <c r="Q117" s="220"/>
      <c r="R117" s="221"/>
      <c r="S117" s="221"/>
      <c r="T117" s="221"/>
      <c r="U117" s="221"/>
      <c r="V117" s="221"/>
      <c r="W117" s="221"/>
      <c r="X117" s="221"/>
      <c r="Y117" s="221"/>
      <c r="Z117" s="211"/>
      <c r="AA117" s="211"/>
      <c r="AB117" s="211"/>
      <c r="AC117" s="211"/>
      <c r="AD117" s="211"/>
      <c r="AE117" s="211"/>
      <c r="AF117" s="211"/>
      <c r="AG117" s="211" t="s">
        <v>164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3" x14ac:dyDescent="0.25">
      <c r="A118" s="218"/>
      <c r="B118" s="219"/>
      <c r="C118" s="245" t="s">
        <v>367</v>
      </c>
      <c r="D118" s="222"/>
      <c r="E118" s="223">
        <v>-54.75</v>
      </c>
      <c r="F118" s="221"/>
      <c r="G118" s="221"/>
      <c r="H118" s="221"/>
      <c r="I118" s="221"/>
      <c r="J118" s="221"/>
      <c r="K118" s="221"/>
      <c r="L118" s="221"/>
      <c r="M118" s="221"/>
      <c r="N118" s="220"/>
      <c r="O118" s="220"/>
      <c r="P118" s="220"/>
      <c r="Q118" s="220"/>
      <c r="R118" s="221"/>
      <c r="S118" s="221"/>
      <c r="T118" s="221"/>
      <c r="U118" s="221"/>
      <c r="V118" s="221"/>
      <c r="W118" s="221"/>
      <c r="X118" s="221"/>
      <c r="Y118" s="221"/>
      <c r="Z118" s="211"/>
      <c r="AA118" s="211"/>
      <c r="AB118" s="211"/>
      <c r="AC118" s="211"/>
      <c r="AD118" s="211"/>
      <c r="AE118" s="211"/>
      <c r="AF118" s="211"/>
      <c r="AG118" s="211" t="s">
        <v>164</v>
      </c>
      <c r="AH118" s="211">
        <v>0</v>
      </c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5">
      <c r="A119" s="232">
        <v>33</v>
      </c>
      <c r="B119" s="233" t="s">
        <v>368</v>
      </c>
      <c r="C119" s="243" t="s">
        <v>369</v>
      </c>
      <c r="D119" s="234" t="s">
        <v>221</v>
      </c>
      <c r="E119" s="235">
        <v>54.75</v>
      </c>
      <c r="F119" s="236"/>
      <c r="G119" s="237">
        <f>ROUND(E119*F119,2)</f>
        <v>0</v>
      </c>
      <c r="H119" s="236"/>
      <c r="I119" s="237">
        <f>ROUND(E119*H119,2)</f>
        <v>0</v>
      </c>
      <c r="J119" s="236"/>
      <c r="K119" s="237">
        <f>ROUND(E119*J119,2)</f>
        <v>0</v>
      </c>
      <c r="L119" s="237">
        <v>21</v>
      </c>
      <c r="M119" s="237">
        <f>G119*(1+L119/100)</f>
        <v>0</v>
      </c>
      <c r="N119" s="235">
        <v>0.38313999999999998</v>
      </c>
      <c r="O119" s="235">
        <f>ROUND(E119*N119,2)</f>
        <v>20.98</v>
      </c>
      <c r="P119" s="235">
        <v>0</v>
      </c>
      <c r="Q119" s="235">
        <f>ROUND(E119*P119,2)</f>
        <v>0</v>
      </c>
      <c r="R119" s="237" t="s">
        <v>222</v>
      </c>
      <c r="S119" s="237" t="s">
        <v>156</v>
      </c>
      <c r="T119" s="238" t="s">
        <v>223</v>
      </c>
      <c r="U119" s="221">
        <v>2.5999999999999999E-2</v>
      </c>
      <c r="V119" s="221">
        <f>ROUND(E119*U119,2)</f>
        <v>1.42</v>
      </c>
      <c r="W119" s="221"/>
      <c r="X119" s="221" t="s">
        <v>198</v>
      </c>
      <c r="Y119" s="221" t="s">
        <v>159</v>
      </c>
      <c r="Z119" s="211"/>
      <c r="AA119" s="211"/>
      <c r="AB119" s="211"/>
      <c r="AC119" s="211"/>
      <c r="AD119" s="211"/>
      <c r="AE119" s="211"/>
      <c r="AF119" s="211"/>
      <c r="AG119" s="211" t="s">
        <v>224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2" x14ac:dyDescent="0.25">
      <c r="A120" s="218"/>
      <c r="B120" s="219"/>
      <c r="C120" s="261" t="s">
        <v>370</v>
      </c>
      <c r="D120" s="260"/>
      <c r="E120" s="260"/>
      <c r="F120" s="260"/>
      <c r="G120" s="260"/>
      <c r="H120" s="221"/>
      <c r="I120" s="221"/>
      <c r="J120" s="221"/>
      <c r="K120" s="221"/>
      <c r="L120" s="221"/>
      <c r="M120" s="221"/>
      <c r="N120" s="220"/>
      <c r="O120" s="220"/>
      <c r="P120" s="220"/>
      <c r="Q120" s="220"/>
      <c r="R120" s="221"/>
      <c r="S120" s="221"/>
      <c r="T120" s="221"/>
      <c r="U120" s="221"/>
      <c r="V120" s="221"/>
      <c r="W120" s="221"/>
      <c r="X120" s="221"/>
      <c r="Y120" s="221"/>
      <c r="Z120" s="211"/>
      <c r="AA120" s="211"/>
      <c r="AB120" s="211"/>
      <c r="AC120" s="211"/>
      <c r="AD120" s="211"/>
      <c r="AE120" s="211"/>
      <c r="AF120" s="211"/>
      <c r="AG120" s="211" t="s">
        <v>226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2" x14ac:dyDescent="0.25">
      <c r="A121" s="218"/>
      <c r="B121" s="219"/>
      <c r="C121" s="245" t="s">
        <v>371</v>
      </c>
      <c r="D121" s="222"/>
      <c r="E121" s="223">
        <v>54.75</v>
      </c>
      <c r="F121" s="221"/>
      <c r="G121" s="221"/>
      <c r="H121" s="221"/>
      <c r="I121" s="221"/>
      <c r="J121" s="221"/>
      <c r="K121" s="221"/>
      <c r="L121" s="221"/>
      <c r="M121" s="221"/>
      <c r="N121" s="220"/>
      <c r="O121" s="220"/>
      <c r="P121" s="220"/>
      <c r="Q121" s="220"/>
      <c r="R121" s="221"/>
      <c r="S121" s="221"/>
      <c r="T121" s="221"/>
      <c r="U121" s="221"/>
      <c r="V121" s="221"/>
      <c r="W121" s="221"/>
      <c r="X121" s="221"/>
      <c r="Y121" s="221"/>
      <c r="Z121" s="211"/>
      <c r="AA121" s="211"/>
      <c r="AB121" s="211"/>
      <c r="AC121" s="211"/>
      <c r="AD121" s="211"/>
      <c r="AE121" s="211"/>
      <c r="AF121" s="211"/>
      <c r="AG121" s="211" t="s">
        <v>164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1" x14ac:dyDescent="0.25">
      <c r="A122" s="250">
        <v>34</v>
      </c>
      <c r="B122" s="251" t="s">
        <v>372</v>
      </c>
      <c r="C122" s="257" t="s">
        <v>373</v>
      </c>
      <c r="D122" s="252" t="s">
        <v>221</v>
      </c>
      <c r="E122" s="253">
        <v>125</v>
      </c>
      <c r="F122" s="254"/>
      <c r="G122" s="255">
        <f>ROUND(E122*F122,2)</f>
        <v>0</v>
      </c>
      <c r="H122" s="254"/>
      <c r="I122" s="255">
        <f>ROUND(E122*H122,2)</f>
        <v>0</v>
      </c>
      <c r="J122" s="254"/>
      <c r="K122" s="255">
        <f>ROUND(E122*J122,2)</f>
        <v>0</v>
      </c>
      <c r="L122" s="255">
        <v>21</v>
      </c>
      <c r="M122" s="255">
        <f>G122*(1+L122/100)</f>
        <v>0</v>
      </c>
      <c r="N122" s="253">
        <v>6.0099999999999997E-3</v>
      </c>
      <c r="O122" s="253">
        <f>ROUND(E122*N122,2)</f>
        <v>0.75</v>
      </c>
      <c r="P122" s="253">
        <v>0</v>
      </c>
      <c r="Q122" s="253">
        <f>ROUND(E122*P122,2)</f>
        <v>0</v>
      </c>
      <c r="R122" s="255" t="s">
        <v>222</v>
      </c>
      <c r="S122" s="255" t="s">
        <v>374</v>
      </c>
      <c r="T122" s="256" t="s">
        <v>374</v>
      </c>
      <c r="U122" s="221">
        <v>4.0000000000000001E-3</v>
      </c>
      <c r="V122" s="221">
        <f>ROUND(E122*U122,2)</f>
        <v>0.5</v>
      </c>
      <c r="W122" s="221"/>
      <c r="X122" s="221" t="s">
        <v>198</v>
      </c>
      <c r="Y122" s="221" t="s">
        <v>159</v>
      </c>
      <c r="Z122" s="211"/>
      <c r="AA122" s="211"/>
      <c r="AB122" s="211"/>
      <c r="AC122" s="211"/>
      <c r="AD122" s="211"/>
      <c r="AE122" s="211"/>
      <c r="AF122" s="211"/>
      <c r="AG122" s="211" t="s">
        <v>224</v>
      </c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1" x14ac:dyDescent="0.25">
      <c r="A123" s="232">
        <v>35</v>
      </c>
      <c r="B123" s="233" t="s">
        <v>375</v>
      </c>
      <c r="C123" s="243" t="s">
        <v>376</v>
      </c>
      <c r="D123" s="234" t="s">
        <v>221</v>
      </c>
      <c r="E123" s="235">
        <v>134</v>
      </c>
      <c r="F123" s="236"/>
      <c r="G123" s="237">
        <f>ROUND(E123*F123,2)</f>
        <v>0</v>
      </c>
      <c r="H123" s="236"/>
      <c r="I123" s="237">
        <f>ROUND(E123*H123,2)</f>
        <v>0</v>
      </c>
      <c r="J123" s="236"/>
      <c r="K123" s="237">
        <f>ROUND(E123*J123,2)</f>
        <v>0</v>
      </c>
      <c r="L123" s="237">
        <v>21</v>
      </c>
      <c r="M123" s="237">
        <f>G123*(1+L123/100)</f>
        <v>0</v>
      </c>
      <c r="N123" s="235">
        <v>5.0000000000000001E-4</v>
      </c>
      <c r="O123" s="235">
        <f>ROUND(E123*N123,2)</f>
        <v>7.0000000000000007E-2</v>
      </c>
      <c r="P123" s="235">
        <v>0</v>
      </c>
      <c r="Q123" s="235">
        <f>ROUND(E123*P123,2)</f>
        <v>0</v>
      </c>
      <c r="R123" s="237" t="s">
        <v>222</v>
      </c>
      <c r="S123" s="237" t="s">
        <v>374</v>
      </c>
      <c r="T123" s="238" t="s">
        <v>374</v>
      </c>
      <c r="U123" s="221">
        <v>2E-3</v>
      </c>
      <c r="V123" s="221">
        <f>ROUND(E123*U123,2)</f>
        <v>0.27</v>
      </c>
      <c r="W123" s="221"/>
      <c r="X123" s="221" t="s">
        <v>198</v>
      </c>
      <c r="Y123" s="221" t="s">
        <v>159</v>
      </c>
      <c r="Z123" s="211"/>
      <c r="AA123" s="211"/>
      <c r="AB123" s="211"/>
      <c r="AC123" s="211"/>
      <c r="AD123" s="211"/>
      <c r="AE123" s="211"/>
      <c r="AF123" s="211"/>
      <c r="AG123" s="211" t="s">
        <v>224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2" x14ac:dyDescent="0.25">
      <c r="A124" s="218"/>
      <c r="B124" s="219"/>
      <c r="C124" s="261" t="s">
        <v>377</v>
      </c>
      <c r="D124" s="260"/>
      <c r="E124" s="260"/>
      <c r="F124" s="260"/>
      <c r="G124" s="260"/>
      <c r="H124" s="221"/>
      <c r="I124" s="221"/>
      <c r="J124" s="221"/>
      <c r="K124" s="221"/>
      <c r="L124" s="221"/>
      <c r="M124" s="221"/>
      <c r="N124" s="220"/>
      <c r="O124" s="220"/>
      <c r="P124" s="220"/>
      <c r="Q124" s="220"/>
      <c r="R124" s="221"/>
      <c r="S124" s="221"/>
      <c r="T124" s="221"/>
      <c r="U124" s="221"/>
      <c r="V124" s="221"/>
      <c r="W124" s="221"/>
      <c r="X124" s="221"/>
      <c r="Y124" s="221"/>
      <c r="Z124" s="211"/>
      <c r="AA124" s="211"/>
      <c r="AB124" s="211"/>
      <c r="AC124" s="211"/>
      <c r="AD124" s="211"/>
      <c r="AE124" s="211"/>
      <c r="AF124" s="211"/>
      <c r="AG124" s="211" t="s">
        <v>226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2" x14ac:dyDescent="0.25">
      <c r="A125" s="218"/>
      <c r="B125" s="219"/>
      <c r="C125" s="245" t="s">
        <v>378</v>
      </c>
      <c r="D125" s="222"/>
      <c r="E125" s="223">
        <v>134</v>
      </c>
      <c r="F125" s="221"/>
      <c r="G125" s="221"/>
      <c r="H125" s="221"/>
      <c r="I125" s="221"/>
      <c r="J125" s="221"/>
      <c r="K125" s="221"/>
      <c r="L125" s="221"/>
      <c r="M125" s="221"/>
      <c r="N125" s="220"/>
      <c r="O125" s="220"/>
      <c r="P125" s="220"/>
      <c r="Q125" s="220"/>
      <c r="R125" s="221"/>
      <c r="S125" s="221"/>
      <c r="T125" s="221"/>
      <c r="U125" s="221"/>
      <c r="V125" s="221"/>
      <c r="W125" s="221"/>
      <c r="X125" s="221"/>
      <c r="Y125" s="221"/>
      <c r="Z125" s="211"/>
      <c r="AA125" s="211"/>
      <c r="AB125" s="211"/>
      <c r="AC125" s="211"/>
      <c r="AD125" s="211"/>
      <c r="AE125" s="211"/>
      <c r="AF125" s="211"/>
      <c r="AG125" s="211" t="s">
        <v>164</v>
      </c>
      <c r="AH125" s="211">
        <v>0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ht="20" outlineLevel="1" x14ac:dyDescent="0.25">
      <c r="A126" s="232">
        <v>36</v>
      </c>
      <c r="B126" s="233" t="s">
        <v>379</v>
      </c>
      <c r="C126" s="243" t="s">
        <v>380</v>
      </c>
      <c r="D126" s="234" t="s">
        <v>221</v>
      </c>
      <c r="E126" s="235">
        <v>134</v>
      </c>
      <c r="F126" s="236"/>
      <c r="G126" s="237">
        <f>ROUND(E126*F126,2)</f>
        <v>0</v>
      </c>
      <c r="H126" s="236"/>
      <c r="I126" s="237">
        <f>ROUND(E126*H126,2)</f>
        <v>0</v>
      </c>
      <c r="J126" s="236"/>
      <c r="K126" s="237">
        <f>ROUND(E126*J126,2)</f>
        <v>0</v>
      </c>
      <c r="L126" s="237">
        <v>21</v>
      </c>
      <c r="M126" s="237">
        <f>G126*(1+L126/100)</f>
        <v>0</v>
      </c>
      <c r="N126" s="235">
        <v>0.12715000000000001</v>
      </c>
      <c r="O126" s="235">
        <f>ROUND(E126*N126,2)</f>
        <v>17.04</v>
      </c>
      <c r="P126" s="235">
        <v>0</v>
      </c>
      <c r="Q126" s="235">
        <f>ROUND(E126*P126,2)</f>
        <v>0</v>
      </c>
      <c r="R126" s="237" t="s">
        <v>222</v>
      </c>
      <c r="S126" s="237" t="s">
        <v>156</v>
      </c>
      <c r="T126" s="238" t="s">
        <v>223</v>
      </c>
      <c r="U126" s="221">
        <v>7.1999999999999995E-2</v>
      </c>
      <c r="V126" s="221">
        <f>ROUND(E126*U126,2)</f>
        <v>9.65</v>
      </c>
      <c r="W126" s="221"/>
      <c r="X126" s="221" t="s">
        <v>198</v>
      </c>
      <c r="Y126" s="221" t="s">
        <v>159</v>
      </c>
      <c r="Z126" s="211"/>
      <c r="AA126" s="211"/>
      <c r="AB126" s="211"/>
      <c r="AC126" s="211"/>
      <c r="AD126" s="211"/>
      <c r="AE126" s="211"/>
      <c r="AF126" s="211"/>
      <c r="AG126" s="211" t="s">
        <v>224</v>
      </c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2" x14ac:dyDescent="0.25">
      <c r="A127" s="218"/>
      <c r="B127" s="219"/>
      <c r="C127" s="245" t="s">
        <v>381</v>
      </c>
      <c r="D127" s="222"/>
      <c r="E127" s="223">
        <v>125</v>
      </c>
      <c r="F127" s="221"/>
      <c r="G127" s="221"/>
      <c r="H127" s="221"/>
      <c r="I127" s="221"/>
      <c r="J127" s="221"/>
      <c r="K127" s="221"/>
      <c r="L127" s="221"/>
      <c r="M127" s="221"/>
      <c r="N127" s="220"/>
      <c r="O127" s="220"/>
      <c r="P127" s="220"/>
      <c r="Q127" s="220"/>
      <c r="R127" s="221"/>
      <c r="S127" s="221"/>
      <c r="T127" s="221"/>
      <c r="U127" s="221"/>
      <c r="V127" s="221"/>
      <c r="W127" s="221"/>
      <c r="X127" s="221"/>
      <c r="Y127" s="221"/>
      <c r="Z127" s="211"/>
      <c r="AA127" s="211"/>
      <c r="AB127" s="211"/>
      <c r="AC127" s="211"/>
      <c r="AD127" s="211"/>
      <c r="AE127" s="211"/>
      <c r="AF127" s="211"/>
      <c r="AG127" s="211" t="s">
        <v>164</v>
      </c>
      <c r="AH127" s="211">
        <v>0</v>
      </c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3" x14ac:dyDescent="0.25">
      <c r="A128" s="218"/>
      <c r="B128" s="219"/>
      <c r="C128" s="245" t="s">
        <v>382</v>
      </c>
      <c r="D128" s="222"/>
      <c r="E128" s="223">
        <v>9</v>
      </c>
      <c r="F128" s="221"/>
      <c r="G128" s="221"/>
      <c r="H128" s="221"/>
      <c r="I128" s="221"/>
      <c r="J128" s="221"/>
      <c r="K128" s="221"/>
      <c r="L128" s="221"/>
      <c r="M128" s="221"/>
      <c r="N128" s="220"/>
      <c r="O128" s="220"/>
      <c r="P128" s="220"/>
      <c r="Q128" s="220"/>
      <c r="R128" s="221"/>
      <c r="S128" s="221"/>
      <c r="T128" s="221"/>
      <c r="U128" s="221"/>
      <c r="V128" s="221"/>
      <c r="W128" s="221"/>
      <c r="X128" s="221"/>
      <c r="Y128" s="221"/>
      <c r="Z128" s="211"/>
      <c r="AA128" s="211"/>
      <c r="AB128" s="211"/>
      <c r="AC128" s="211"/>
      <c r="AD128" s="211"/>
      <c r="AE128" s="211"/>
      <c r="AF128" s="211"/>
      <c r="AG128" s="211" t="s">
        <v>164</v>
      </c>
      <c r="AH128" s="211">
        <v>0</v>
      </c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ht="20" outlineLevel="1" x14ac:dyDescent="0.25">
      <c r="A129" s="250">
        <v>37</v>
      </c>
      <c r="B129" s="251" t="s">
        <v>383</v>
      </c>
      <c r="C129" s="257" t="s">
        <v>384</v>
      </c>
      <c r="D129" s="252" t="s">
        <v>221</v>
      </c>
      <c r="E129" s="253">
        <v>125</v>
      </c>
      <c r="F129" s="254"/>
      <c r="G129" s="255">
        <f>ROUND(E129*F129,2)</f>
        <v>0</v>
      </c>
      <c r="H129" s="254"/>
      <c r="I129" s="255">
        <f>ROUND(E129*H129,2)</f>
        <v>0</v>
      </c>
      <c r="J129" s="254"/>
      <c r="K129" s="255">
        <f>ROUND(E129*J129,2)</f>
        <v>0</v>
      </c>
      <c r="L129" s="255">
        <v>21</v>
      </c>
      <c r="M129" s="255">
        <f>G129*(1+L129/100)</f>
        <v>0</v>
      </c>
      <c r="N129" s="253">
        <v>0.12966</v>
      </c>
      <c r="O129" s="253">
        <f>ROUND(E129*N129,2)</f>
        <v>16.21</v>
      </c>
      <c r="P129" s="253">
        <v>0</v>
      </c>
      <c r="Q129" s="253">
        <f>ROUND(E129*P129,2)</f>
        <v>0</v>
      </c>
      <c r="R129" s="255" t="s">
        <v>222</v>
      </c>
      <c r="S129" s="255" t="s">
        <v>156</v>
      </c>
      <c r="T129" s="256" t="s">
        <v>223</v>
      </c>
      <c r="U129" s="221">
        <v>0.02</v>
      </c>
      <c r="V129" s="221">
        <f>ROUND(E129*U129,2)</f>
        <v>2.5</v>
      </c>
      <c r="W129" s="221"/>
      <c r="X129" s="221" t="s">
        <v>198</v>
      </c>
      <c r="Y129" s="221" t="s">
        <v>159</v>
      </c>
      <c r="Z129" s="211"/>
      <c r="AA129" s="211"/>
      <c r="AB129" s="211"/>
      <c r="AC129" s="211"/>
      <c r="AD129" s="211"/>
      <c r="AE129" s="211"/>
      <c r="AF129" s="211"/>
      <c r="AG129" s="211" t="s">
        <v>224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5">
      <c r="A130" s="232">
        <v>38</v>
      </c>
      <c r="B130" s="233" t="s">
        <v>385</v>
      </c>
      <c r="C130" s="243" t="s">
        <v>386</v>
      </c>
      <c r="D130" s="234" t="s">
        <v>221</v>
      </c>
      <c r="E130" s="235">
        <v>196.2</v>
      </c>
      <c r="F130" s="236"/>
      <c r="G130" s="237">
        <f>ROUND(E130*F130,2)</f>
        <v>0</v>
      </c>
      <c r="H130" s="236"/>
      <c r="I130" s="237">
        <f>ROUND(E130*H130,2)</f>
        <v>0</v>
      </c>
      <c r="J130" s="236"/>
      <c r="K130" s="237">
        <f>ROUND(E130*J130,2)</f>
        <v>0</v>
      </c>
      <c r="L130" s="237">
        <v>21</v>
      </c>
      <c r="M130" s="237">
        <f>G130*(1+L130/100)</f>
        <v>0</v>
      </c>
      <c r="N130" s="235">
        <v>7.3899999999999993E-2</v>
      </c>
      <c r="O130" s="235">
        <f>ROUND(E130*N130,2)</f>
        <v>14.5</v>
      </c>
      <c r="P130" s="235">
        <v>0</v>
      </c>
      <c r="Q130" s="235">
        <f>ROUND(E130*P130,2)</f>
        <v>0</v>
      </c>
      <c r="R130" s="237" t="s">
        <v>222</v>
      </c>
      <c r="S130" s="237" t="s">
        <v>156</v>
      </c>
      <c r="T130" s="238" t="s">
        <v>223</v>
      </c>
      <c r="U130" s="221">
        <v>0.45200000000000001</v>
      </c>
      <c r="V130" s="221">
        <f>ROUND(E130*U130,2)</f>
        <v>88.68</v>
      </c>
      <c r="W130" s="221"/>
      <c r="X130" s="221" t="s">
        <v>198</v>
      </c>
      <c r="Y130" s="221" t="s">
        <v>159</v>
      </c>
      <c r="Z130" s="211"/>
      <c r="AA130" s="211"/>
      <c r="AB130" s="211"/>
      <c r="AC130" s="211"/>
      <c r="AD130" s="211"/>
      <c r="AE130" s="211"/>
      <c r="AF130" s="211"/>
      <c r="AG130" s="211" t="s">
        <v>224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ht="20.5" outlineLevel="2" x14ac:dyDescent="0.25">
      <c r="A131" s="218"/>
      <c r="B131" s="219"/>
      <c r="C131" s="261" t="s">
        <v>387</v>
      </c>
      <c r="D131" s="260"/>
      <c r="E131" s="260"/>
      <c r="F131" s="260"/>
      <c r="G131" s="260"/>
      <c r="H131" s="221"/>
      <c r="I131" s="221"/>
      <c r="J131" s="221"/>
      <c r="K131" s="221"/>
      <c r="L131" s="221"/>
      <c r="M131" s="221"/>
      <c r="N131" s="220"/>
      <c r="O131" s="220"/>
      <c r="P131" s="220"/>
      <c r="Q131" s="220"/>
      <c r="R131" s="221"/>
      <c r="S131" s="221"/>
      <c r="T131" s="221"/>
      <c r="U131" s="221"/>
      <c r="V131" s="221"/>
      <c r="W131" s="221"/>
      <c r="X131" s="221"/>
      <c r="Y131" s="221"/>
      <c r="Z131" s="211"/>
      <c r="AA131" s="211"/>
      <c r="AB131" s="211"/>
      <c r="AC131" s="211"/>
      <c r="AD131" s="211"/>
      <c r="AE131" s="211"/>
      <c r="AF131" s="211"/>
      <c r="AG131" s="211" t="s">
        <v>226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41" t="str">
        <f>C131</f>
        <v>s provedením lože z kameniva drceného, s vyplněním spár, s dvojitým hutněním a se smetením přebytečného materiálu na krajnici. S dodáním hmot pro lože a výplň spár.</v>
      </c>
      <c r="BB131" s="211"/>
      <c r="BC131" s="211"/>
      <c r="BD131" s="211"/>
      <c r="BE131" s="211"/>
      <c r="BF131" s="211"/>
      <c r="BG131" s="211"/>
      <c r="BH131" s="211"/>
    </row>
    <row r="132" spans="1:60" outlineLevel="2" x14ac:dyDescent="0.25">
      <c r="A132" s="218"/>
      <c r="B132" s="219"/>
      <c r="C132" s="245" t="s">
        <v>388</v>
      </c>
      <c r="D132" s="222"/>
      <c r="E132" s="223">
        <v>142</v>
      </c>
      <c r="F132" s="221"/>
      <c r="G132" s="221"/>
      <c r="H132" s="221"/>
      <c r="I132" s="221"/>
      <c r="J132" s="221"/>
      <c r="K132" s="221"/>
      <c r="L132" s="221"/>
      <c r="M132" s="221"/>
      <c r="N132" s="220"/>
      <c r="O132" s="220"/>
      <c r="P132" s="220"/>
      <c r="Q132" s="220"/>
      <c r="R132" s="221"/>
      <c r="S132" s="221"/>
      <c r="T132" s="221"/>
      <c r="U132" s="221"/>
      <c r="V132" s="221"/>
      <c r="W132" s="221"/>
      <c r="X132" s="221"/>
      <c r="Y132" s="221"/>
      <c r="Z132" s="211"/>
      <c r="AA132" s="211"/>
      <c r="AB132" s="211"/>
      <c r="AC132" s="211"/>
      <c r="AD132" s="211"/>
      <c r="AE132" s="211"/>
      <c r="AF132" s="211"/>
      <c r="AG132" s="211" t="s">
        <v>164</v>
      </c>
      <c r="AH132" s="211">
        <v>0</v>
      </c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3" x14ac:dyDescent="0.25">
      <c r="A133" s="218"/>
      <c r="B133" s="219"/>
      <c r="C133" s="245" t="s">
        <v>389</v>
      </c>
      <c r="D133" s="222"/>
      <c r="E133" s="223">
        <v>78.5</v>
      </c>
      <c r="F133" s="221"/>
      <c r="G133" s="221"/>
      <c r="H133" s="221"/>
      <c r="I133" s="221"/>
      <c r="J133" s="221"/>
      <c r="K133" s="221"/>
      <c r="L133" s="221"/>
      <c r="M133" s="221"/>
      <c r="N133" s="220"/>
      <c r="O133" s="220"/>
      <c r="P133" s="220"/>
      <c r="Q133" s="220"/>
      <c r="R133" s="221"/>
      <c r="S133" s="221"/>
      <c r="T133" s="221"/>
      <c r="U133" s="221"/>
      <c r="V133" s="221"/>
      <c r="W133" s="221"/>
      <c r="X133" s="221"/>
      <c r="Y133" s="221"/>
      <c r="Z133" s="211"/>
      <c r="AA133" s="211"/>
      <c r="AB133" s="211"/>
      <c r="AC133" s="211"/>
      <c r="AD133" s="211"/>
      <c r="AE133" s="211"/>
      <c r="AF133" s="211"/>
      <c r="AG133" s="211" t="s">
        <v>164</v>
      </c>
      <c r="AH133" s="211">
        <v>0</v>
      </c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3" x14ac:dyDescent="0.25">
      <c r="A134" s="218"/>
      <c r="B134" s="219"/>
      <c r="C134" s="245" t="s">
        <v>390</v>
      </c>
      <c r="D134" s="222"/>
      <c r="E134" s="223">
        <v>10</v>
      </c>
      <c r="F134" s="221"/>
      <c r="G134" s="221"/>
      <c r="H134" s="221"/>
      <c r="I134" s="221"/>
      <c r="J134" s="221"/>
      <c r="K134" s="221"/>
      <c r="L134" s="221"/>
      <c r="M134" s="221"/>
      <c r="N134" s="220"/>
      <c r="O134" s="220"/>
      <c r="P134" s="220"/>
      <c r="Q134" s="220"/>
      <c r="R134" s="221"/>
      <c r="S134" s="221"/>
      <c r="T134" s="221"/>
      <c r="U134" s="221"/>
      <c r="V134" s="221"/>
      <c r="W134" s="221"/>
      <c r="X134" s="221"/>
      <c r="Y134" s="221"/>
      <c r="Z134" s="211"/>
      <c r="AA134" s="211"/>
      <c r="AB134" s="211"/>
      <c r="AC134" s="211"/>
      <c r="AD134" s="211"/>
      <c r="AE134" s="211"/>
      <c r="AF134" s="211"/>
      <c r="AG134" s="211" t="s">
        <v>164</v>
      </c>
      <c r="AH134" s="211">
        <v>0</v>
      </c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3" x14ac:dyDescent="0.25">
      <c r="A135" s="218"/>
      <c r="B135" s="219"/>
      <c r="C135" s="245" t="s">
        <v>391</v>
      </c>
      <c r="D135" s="222"/>
      <c r="E135" s="223">
        <v>-34.299999999999997</v>
      </c>
      <c r="F135" s="221"/>
      <c r="G135" s="221"/>
      <c r="H135" s="221"/>
      <c r="I135" s="221"/>
      <c r="J135" s="221"/>
      <c r="K135" s="221"/>
      <c r="L135" s="221"/>
      <c r="M135" s="221"/>
      <c r="N135" s="220"/>
      <c r="O135" s="220"/>
      <c r="P135" s="220"/>
      <c r="Q135" s="220"/>
      <c r="R135" s="221"/>
      <c r="S135" s="221"/>
      <c r="T135" s="221"/>
      <c r="U135" s="221"/>
      <c r="V135" s="221"/>
      <c r="W135" s="221"/>
      <c r="X135" s="221"/>
      <c r="Y135" s="221"/>
      <c r="Z135" s="211"/>
      <c r="AA135" s="211"/>
      <c r="AB135" s="211"/>
      <c r="AC135" s="211"/>
      <c r="AD135" s="211"/>
      <c r="AE135" s="211"/>
      <c r="AF135" s="211"/>
      <c r="AG135" s="211" t="s">
        <v>164</v>
      </c>
      <c r="AH135" s="211">
        <v>0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1" x14ac:dyDescent="0.25">
      <c r="A136" s="232">
        <v>39</v>
      </c>
      <c r="B136" s="233" t="s">
        <v>392</v>
      </c>
      <c r="C136" s="243" t="s">
        <v>393</v>
      </c>
      <c r="D136" s="234" t="s">
        <v>221</v>
      </c>
      <c r="E136" s="235">
        <v>34.299999999999997</v>
      </c>
      <c r="F136" s="236"/>
      <c r="G136" s="237">
        <f>ROUND(E136*F136,2)</f>
        <v>0</v>
      </c>
      <c r="H136" s="236"/>
      <c r="I136" s="237">
        <f>ROUND(E136*H136,2)</f>
        <v>0</v>
      </c>
      <c r="J136" s="236"/>
      <c r="K136" s="237">
        <f>ROUND(E136*J136,2)</f>
        <v>0</v>
      </c>
      <c r="L136" s="237">
        <v>21</v>
      </c>
      <c r="M136" s="237">
        <f>G136*(1+L136/100)</f>
        <v>0</v>
      </c>
      <c r="N136" s="235">
        <v>7.3899999999999993E-2</v>
      </c>
      <c r="O136" s="235">
        <f>ROUND(E136*N136,2)</f>
        <v>2.5299999999999998</v>
      </c>
      <c r="P136" s="235">
        <v>0</v>
      </c>
      <c r="Q136" s="235">
        <f>ROUND(E136*P136,2)</f>
        <v>0</v>
      </c>
      <c r="R136" s="237" t="s">
        <v>222</v>
      </c>
      <c r="S136" s="237" t="s">
        <v>156</v>
      </c>
      <c r="T136" s="238" t="s">
        <v>223</v>
      </c>
      <c r="U136" s="221">
        <v>0.48</v>
      </c>
      <c r="V136" s="221">
        <f>ROUND(E136*U136,2)</f>
        <v>16.46</v>
      </c>
      <c r="W136" s="221"/>
      <c r="X136" s="221" t="s">
        <v>198</v>
      </c>
      <c r="Y136" s="221" t="s">
        <v>159</v>
      </c>
      <c r="Z136" s="211"/>
      <c r="AA136" s="211"/>
      <c r="AB136" s="211"/>
      <c r="AC136" s="211"/>
      <c r="AD136" s="211"/>
      <c r="AE136" s="211"/>
      <c r="AF136" s="211"/>
      <c r="AG136" s="211" t="s">
        <v>224</v>
      </c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ht="20.5" outlineLevel="2" x14ac:dyDescent="0.25">
      <c r="A137" s="218"/>
      <c r="B137" s="219"/>
      <c r="C137" s="261" t="s">
        <v>387</v>
      </c>
      <c r="D137" s="260"/>
      <c r="E137" s="260"/>
      <c r="F137" s="260"/>
      <c r="G137" s="260"/>
      <c r="H137" s="221"/>
      <c r="I137" s="221"/>
      <c r="J137" s="221"/>
      <c r="K137" s="221"/>
      <c r="L137" s="221"/>
      <c r="M137" s="221"/>
      <c r="N137" s="220"/>
      <c r="O137" s="220"/>
      <c r="P137" s="220"/>
      <c r="Q137" s="220"/>
      <c r="R137" s="221"/>
      <c r="S137" s="221"/>
      <c r="T137" s="221"/>
      <c r="U137" s="221"/>
      <c r="V137" s="221"/>
      <c r="W137" s="221"/>
      <c r="X137" s="221"/>
      <c r="Y137" s="221"/>
      <c r="Z137" s="211"/>
      <c r="AA137" s="211"/>
      <c r="AB137" s="211"/>
      <c r="AC137" s="211"/>
      <c r="AD137" s="211"/>
      <c r="AE137" s="211"/>
      <c r="AF137" s="211"/>
      <c r="AG137" s="211" t="s">
        <v>226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41" t="str">
        <f>C137</f>
        <v>s provedením lože z kameniva drceného, s vyplněním spár, s dvojitým hutněním a se smetením přebytečného materiálu na krajnici. S dodáním hmot pro lože a výplň spár.</v>
      </c>
      <c r="BB137" s="211"/>
      <c r="BC137" s="211"/>
      <c r="BD137" s="211"/>
      <c r="BE137" s="211"/>
      <c r="BF137" s="211"/>
      <c r="BG137" s="211"/>
      <c r="BH137" s="211"/>
    </row>
    <row r="138" spans="1:60" outlineLevel="2" x14ac:dyDescent="0.25">
      <c r="A138" s="218"/>
      <c r="B138" s="219"/>
      <c r="C138" s="245" t="s">
        <v>394</v>
      </c>
      <c r="D138" s="222"/>
      <c r="E138" s="223">
        <v>34.299999999999997</v>
      </c>
      <c r="F138" s="221"/>
      <c r="G138" s="221"/>
      <c r="H138" s="221"/>
      <c r="I138" s="221"/>
      <c r="J138" s="221"/>
      <c r="K138" s="221"/>
      <c r="L138" s="221"/>
      <c r="M138" s="221"/>
      <c r="N138" s="220"/>
      <c r="O138" s="220"/>
      <c r="P138" s="220"/>
      <c r="Q138" s="220"/>
      <c r="R138" s="221"/>
      <c r="S138" s="221"/>
      <c r="T138" s="221"/>
      <c r="U138" s="221"/>
      <c r="V138" s="221"/>
      <c r="W138" s="221"/>
      <c r="X138" s="221"/>
      <c r="Y138" s="221"/>
      <c r="Z138" s="211"/>
      <c r="AA138" s="211"/>
      <c r="AB138" s="211"/>
      <c r="AC138" s="211"/>
      <c r="AD138" s="211"/>
      <c r="AE138" s="211"/>
      <c r="AF138" s="211"/>
      <c r="AG138" s="211" t="s">
        <v>164</v>
      </c>
      <c r="AH138" s="211">
        <v>0</v>
      </c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1" x14ac:dyDescent="0.25">
      <c r="A139" s="232">
        <v>40</v>
      </c>
      <c r="B139" s="233" t="s">
        <v>395</v>
      </c>
      <c r="C139" s="243" t="s">
        <v>396</v>
      </c>
      <c r="D139" s="234" t="s">
        <v>239</v>
      </c>
      <c r="E139" s="235">
        <v>232</v>
      </c>
      <c r="F139" s="236"/>
      <c r="G139" s="237">
        <f>ROUND(E139*F139,2)</f>
        <v>0</v>
      </c>
      <c r="H139" s="236"/>
      <c r="I139" s="237">
        <f>ROUND(E139*H139,2)</f>
        <v>0</v>
      </c>
      <c r="J139" s="236"/>
      <c r="K139" s="237">
        <f>ROUND(E139*J139,2)</f>
        <v>0</v>
      </c>
      <c r="L139" s="237">
        <v>21</v>
      </c>
      <c r="M139" s="237">
        <f>G139*(1+L139/100)</f>
        <v>0</v>
      </c>
      <c r="N139" s="235">
        <v>3.3E-4</v>
      </c>
      <c r="O139" s="235">
        <f>ROUND(E139*N139,2)</f>
        <v>0.08</v>
      </c>
      <c r="P139" s="235">
        <v>0</v>
      </c>
      <c r="Q139" s="235">
        <f>ROUND(E139*P139,2)</f>
        <v>0</v>
      </c>
      <c r="R139" s="237" t="s">
        <v>222</v>
      </c>
      <c r="S139" s="237" t="s">
        <v>156</v>
      </c>
      <c r="T139" s="238" t="s">
        <v>223</v>
      </c>
      <c r="U139" s="221">
        <v>0.41</v>
      </c>
      <c r="V139" s="221">
        <f>ROUND(E139*U139,2)</f>
        <v>95.12</v>
      </c>
      <c r="W139" s="221"/>
      <c r="X139" s="221" t="s">
        <v>198</v>
      </c>
      <c r="Y139" s="221" t="s">
        <v>159</v>
      </c>
      <c r="Z139" s="211"/>
      <c r="AA139" s="211"/>
      <c r="AB139" s="211"/>
      <c r="AC139" s="211"/>
      <c r="AD139" s="211"/>
      <c r="AE139" s="211"/>
      <c r="AF139" s="211"/>
      <c r="AG139" s="211" t="s">
        <v>224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2" x14ac:dyDescent="0.25">
      <c r="A140" s="218"/>
      <c r="B140" s="219"/>
      <c r="C140" s="245" t="s">
        <v>397</v>
      </c>
      <c r="D140" s="222"/>
      <c r="E140" s="223">
        <v>232</v>
      </c>
      <c r="F140" s="221"/>
      <c r="G140" s="221"/>
      <c r="H140" s="221"/>
      <c r="I140" s="221"/>
      <c r="J140" s="221"/>
      <c r="K140" s="221"/>
      <c r="L140" s="221"/>
      <c r="M140" s="221"/>
      <c r="N140" s="220"/>
      <c r="O140" s="220"/>
      <c r="P140" s="220"/>
      <c r="Q140" s="220"/>
      <c r="R140" s="221"/>
      <c r="S140" s="221"/>
      <c r="T140" s="221"/>
      <c r="U140" s="221"/>
      <c r="V140" s="221"/>
      <c r="W140" s="221"/>
      <c r="X140" s="221"/>
      <c r="Y140" s="221"/>
      <c r="Z140" s="211"/>
      <c r="AA140" s="211"/>
      <c r="AB140" s="211"/>
      <c r="AC140" s="211"/>
      <c r="AD140" s="211"/>
      <c r="AE140" s="211"/>
      <c r="AF140" s="211"/>
      <c r="AG140" s="211" t="s">
        <v>164</v>
      </c>
      <c r="AH140" s="211">
        <v>0</v>
      </c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1" x14ac:dyDescent="0.25">
      <c r="A141" s="232">
        <v>41</v>
      </c>
      <c r="B141" s="233" t="s">
        <v>398</v>
      </c>
      <c r="C141" s="243" t="s">
        <v>399</v>
      </c>
      <c r="D141" s="234" t="s">
        <v>239</v>
      </c>
      <c r="E141" s="235">
        <v>35.5</v>
      </c>
      <c r="F141" s="236"/>
      <c r="G141" s="237">
        <f>ROUND(E141*F141,2)</f>
        <v>0</v>
      </c>
      <c r="H141" s="236"/>
      <c r="I141" s="237">
        <f>ROUND(E141*H141,2)</f>
        <v>0</v>
      </c>
      <c r="J141" s="236"/>
      <c r="K141" s="237">
        <f>ROUND(E141*J141,2)</f>
        <v>0</v>
      </c>
      <c r="L141" s="237">
        <v>21</v>
      </c>
      <c r="M141" s="237">
        <f>G141*(1+L141/100)</f>
        <v>0</v>
      </c>
      <c r="N141" s="235">
        <v>3.6000000000000002E-4</v>
      </c>
      <c r="O141" s="235">
        <f>ROUND(E141*N141,2)</f>
        <v>0.01</v>
      </c>
      <c r="P141" s="235">
        <v>0</v>
      </c>
      <c r="Q141" s="235">
        <f>ROUND(E141*P141,2)</f>
        <v>0</v>
      </c>
      <c r="R141" s="237" t="s">
        <v>222</v>
      </c>
      <c r="S141" s="237" t="s">
        <v>156</v>
      </c>
      <c r="T141" s="238" t="s">
        <v>223</v>
      </c>
      <c r="U141" s="221">
        <v>0.43</v>
      </c>
      <c r="V141" s="221">
        <f>ROUND(E141*U141,2)</f>
        <v>15.27</v>
      </c>
      <c r="W141" s="221"/>
      <c r="X141" s="221" t="s">
        <v>198</v>
      </c>
      <c r="Y141" s="221" t="s">
        <v>159</v>
      </c>
      <c r="Z141" s="211"/>
      <c r="AA141" s="211"/>
      <c r="AB141" s="211"/>
      <c r="AC141" s="211"/>
      <c r="AD141" s="211"/>
      <c r="AE141" s="211"/>
      <c r="AF141" s="211"/>
      <c r="AG141" s="211" t="s">
        <v>224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2" x14ac:dyDescent="0.25">
      <c r="A142" s="218"/>
      <c r="B142" s="219"/>
      <c r="C142" s="245" t="s">
        <v>400</v>
      </c>
      <c r="D142" s="222"/>
      <c r="E142" s="223">
        <v>35.5</v>
      </c>
      <c r="F142" s="221"/>
      <c r="G142" s="221"/>
      <c r="H142" s="221"/>
      <c r="I142" s="221"/>
      <c r="J142" s="221"/>
      <c r="K142" s="221"/>
      <c r="L142" s="221"/>
      <c r="M142" s="221"/>
      <c r="N142" s="220"/>
      <c r="O142" s="220"/>
      <c r="P142" s="220"/>
      <c r="Q142" s="220"/>
      <c r="R142" s="221"/>
      <c r="S142" s="221"/>
      <c r="T142" s="221"/>
      <c r="U142" s="221"/>
      <c r="V142" s="221"/>
      <c r="W142" s="221"/>
      <c r="X142" s="221"/>
      <c r="Y142" s="221"/>
      <c r="Z142" s="211"/>
      <c r="AA142" s="211"/>
      <c r="AB142" s="211"/>
      <c r="AC142" s="211"/>
      <c r="AD142" s="211"/>
      <c r="AE142" s="211"/>
      <c r="AF142" s="211"/>
      <c r="AG142" s="211" t="s">
        <v>164</v>
      </c>
      <c r="AH142" s="211">
        <v>0</v>
      </c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1" x14ac:dyDescent="0.25">
      <c r="A143" s="232">
        <v>42</v>
      </c>
      <c r="B143" s="233" t="s">
        <v>401</v>
      </c>
      <c r="C143" s="243" t="s">
        <v>402</v>
      </c>
      <c r="D143" s="234" t="s">
        <v>239</v>
      </c>
      <c r="E143" s="235">
        <v>190</v>
      </c>
      <c r="F143" s="236"/>
      <c r="G143" s="237">
        <f>ROUND(E143*F143,2)</f>
        <v>0</v>
      </c>
      <c r="H143" s="236"/>
      <c r="I143" s="237">
        <f>ROUND(E143*H143,2)</f>
        <v>0</v>
      </c>
      <c r="J143" s="236"/>
      <c r="K143" s="237">
        <f>ROUND(E143*J143,2)</f>
        <v>0</v>
      </c>
      <c r="L143" s="237">
        <v>21</v>
      </c>
      <c r="M143" s="237">
        <f>G143*(1+L143/100)</f>
        <v>0</v>
      </c>
      <c r="N143" s="235">
        <v>3.5999999999999999E-3</v>
      </c>
      <c r="O143" s="235">
        <f>ROUND(E143*N143,2)</f>
        <v>0.68</v>
      </c>
      <c r="P143" s="235">
        <v>0</v>
      </c>
      <c r="Q143" s="235">
        <f>ROUND(E143*P143,2)</f>
        <v>0</v>
      </c>
      <c r="R143" s="237" t="s">
        <v>222</v>
      </c>
      <c r="S143" s="237" t="s">
        <v>156</v>
      </c>
      <c r="T143" s="238" t="s">
        <v>223</v>
      </c>
      <c r="U143" s="221">
        <v>0.05</v>
      </c>
      <c r="V143" s="221">
        <f>ROUND(E143*U143,2)</f>
        <v>9.5</v>
      </c>
      <c r="W143" s="221"/>
      <c r="X143" s="221" t="s">
        <v>198</v>
      </c>
      <c r="Y143" s="221" t="s">
        <v>159</v>
      </c>
      <c r="Z143" s="211"/>
      <c r="AA143" s="211"/>
      <c r="AB143" s="211"/>
      <c r="AC143" s="211"/>
      <c r="AD143" s="211"/>
      <c r="AE143" s="211"/>
      <c r="AF143" s="211"/>
      <c r="AG143" s="211" t="s">
        <v>224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2" x14ac:dyDescent="0.25">
      <c r="A144" s="218"/>
      <c r="B144" s="219"/>
      <c r="C144" s="261" t="s">
        <v>403</v>
      </c>
      <c r="D144" s="260"/>
      <c r="E144" s="260"/>
      <c r="F144" s="260"/>
      <c r="G144" s="260"/>
      <c r="H144" s="221"/>
      <c r="I144" s="221"/>
      <c r="J144" s="221"/>
      <c r="K144" s="221"/>
      <c r="L144" s="221"/>
      <c r="M144" s="221"/>
      <c r="N144" s="220"/>
      <c r="O144" s="220"/>
      <c r="P144" s="220"/>
      <c r="Q144" s="220"/>
      <c r="R144" s="221"/>
      <c r="S144" s="221"/>
      <c r="T144" s="221"/>
      <c r="U144" s="221"/>
      <c r="V144" s="221"/>
      <c r="W144" s="221"/>
      <c r="X144" s="221"/>
      <c r="Y144" s="221"/>
      <c r="Z144" s="211"/>
      <c r="AA144" s="211"/>
      <c r="AB144" s="211"/>
      <c r="AC144" s="211"/>
      <c r="AD144" s="211"/>
      <c r="AE144" s="211"/>
      <c r="AF144" s="211"/>
      <c r="AG144" s="211" t="s">
        <v>226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2" x14ac:dyDescent="0.25">
      <c r="A145" s="218"/>
      <c r="B145" s="219"/>
      <c r="C145" s="245" t="s">
        <v>404</v>
      </c>
      <c r="D145" s="222"/>
      <c r="E145" s="223">
        <v>190</v>
      </c>
      <c r="F145" s="221"/>
      <c r="G145" s="221"/>
      <c r="H145" s="221"/>
      <c r="I145" s="221"/>
      <c r="J145" s="221"/>
      <c r="K145" s="221"/>
      <c r="L145" s="221"/>
      <c r="M145" s="221"/>
      <c r="N145" s="220"/>
      <c r="O145" s="220"/>
      <c r="P145" s="220"/>
      <c r="Q145" s="220"/>
      <c r="R145" s="221"/>
      <c r="S145" s="221"/>
      <c r="T145" s="221"/>
      <c r="U145" s="221"/>
      <c r="V145" s="221"/>
      <c r="W145" s="221"/>
      <c r="X145" s="221"/>
      <c r="Y145" s="221"/>
      <c r="Z145" s="211"/>
      <c r="AA145" s="211"/>
      <c r="AB145" s="211"/>
      <c r="AC145" s="211"/>
      <c r="AD145" s="211"/>
      <c r="AE145" s="211"/>
      <c r="AF145" s="211"/>
      <c r="AG145" s="211" t="s">
        <v>164</v>
      </c>
      <c r="AH145" s="211">
        <v>0</v>
      </c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outlineLevel="1" x14ac:dyDescent="0.25">
      <c r="A146" s="232">
        <v>43</v>
      </c>
      <c r="B146" s="233" t="s">
        <v>405</v>
      </c>
      <c r="C146" s="243" t="s">
        <v>406</v>
      </c>
      <c r="D146" s="234" t="s">
        <v>221</v>
      </c>
      <c r="E146" s="235">
        <v>195.1644</v>
      </c>
      <c r="F146" s="236"/>
      <c r="G146" s="237">
        <f>ROUND(E146*F146,2)</f>
        <v>0</v>
      </c>
      <c r="H146" s="236"/>
      <c r="I146" s="237">
        <f>ROUND(E146*H146,2)</f>
        <v>0</v>
      </c>
      <c r="J146" s="236"/>
      <c r="K146" s="237">
        <f>ROUND(E146*J146,2)</f>
        <v>0</v>
      </c>
      <c r="L146" s="237">
        <v>21</v>
      </c>
      <c r="M146" s="237">
        <f>G146*(1+L146/100)</f>
        <v>0</v>
      </c>
      <c r="N146" s="235">
        <v>0.129</v>
      </c>
      <c r="O146" s="235">
        <f>ROUND(E146*N146,2)</f>
        <v>25.18</v>
      </c>
      <c r="P146" s="235">
        <v>0</v>
      </c>
      <c r="Q146" s="235">
        <f>ROUND(E146*P146,2)</f>
        <v>0</v>
      </c>
      <c r="R146" s="237" t="s">
        <v>321</v>
      </c>
      <c r="S146" s="237" t="s">
        <v>156</v>
      </c>
      <c r="T146" s="238" t="s">
        <v>223</v>
      </c>
      <c r="U146" s="221">
        <v>0</v>
      </c>
      <c r="V146" s="221">
        <f>ROUND(E146*U146,2)</f>
        <v>0</v>
      </c>
      <c r="W146" s="221"/>
      <c r="X146" s="221" t="s">
        <v>323</v>
      </c>
      <c r="Y146" s="221" t="s">
        <v>159</v>
      </c>
      <c r="Z146" s="211"/>
      <c r="AA146" s="211"/>
      <c r="AB146" s="211"/>
      <c r="AC146" s="211"/>
      <c r="AD146" s="211"/>
      <c r="AE146" s="211"/>
      <c r="AF146" s="211"/>
      <c r="AG146" s="211" t="s">
        <v>324</v>
      </c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outlineLevel="2" x14ac:dyDescent="0.25">
      <c r="A147" s="218"/>
      <c r="B147" s="219"/>
      <c r="C147" s="262" t="s">
        <v>407</v>
      </c>
      <c r="D147" s="258"/>
      <c r="E147" s="259"/>
      <c r="F147" s="221"/>
      <c r="G147" s="221"/>
      <c r="H147" s="221"/>
      <c r="I147" s="221"/>
      <c r="J147" s="221"/>
      <c r="K147" s="221"/>
      <c r="L147" s="221"/>
      <c r="M147" s="221"/>
      <c r="N147" s="220"/>
      <c r="O147" s="220"/>
      <c r="P147" s="220"/>
      <c r="Q147" s="220"/>
      <c r="R147" s="221"/>
      <c r="S147" s="221"/>
      <c r="T147" s="221"/>
      <c r="U147" s="221"/>
      <c r="V147" s="221"/>
      <c r="W147" s="221"/>
      <c r="X147" s="221"/>
      <c r="Y147" s="221"/>
      <c r="Z147" s="211"/>
      <c r="AA147" s="211"/>
      <c r="AB147" s="211"/>
      <c r="AC147" s="211"/>
      <c r="AD147" s="211"/>
      <c r="AE147" s="211"/>
      <c r="AF147" s="211"/>
      <c r="AG147" s="211" t="s">
        <v>164</v>
      </c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3" x14ac:dyDescent="0.25">
      <c r="A148" s="218"/>
      <c r="B148" s="219"/>
      <c r="C148" s="263" t="s">
        <v>408</v>
      </c>
      <c r="D148" s="258"/>
      <c r="E148" s="259">
        <v>142</v>
      </c>
      <c r="F148" s="221"/>
      <c r="G148" s="221"/>
      <c r="H148" s="221"/>
      <c r="I148" s="221"/>
      <c r="J148" s="221"/>
      <c r="K148" s="221"/>
      <c r="L148" s="221"/>
      <c r="M148" s="221"/>
      <c r="N148" s="220"/>
      <c r="O148" s="220"/>
      <c r="P148" s="220"/>
      <c r="Q148" s="220"/>
      <c r="R148" s="221"/>
      <c r="S148" s="221"/>
      <c r="T148" s="221"/>
      <c r="U148" s="221"/>
      <c r="V148" s="221"/>
      <c r="W148" s="221"/>
      <c r="X148" s="221"/>
      <c r="Y148" s="221"/>
      <c r="Z148" s="211"/>
      <c r="AA148" s="211"/>
      <c r="AB148" s="211"/>
      <c r="AC148" s="211"/>
      <c r="AD148" s="211"/>
      <c r="AE148" s="211"/>
      <c r="AF148" s="211"/>
      <c r="AG148" s="211" t="s">
        <v>164</v>
      </c>
      <c r="AH148" s="211">
        <v>2</v>
      </c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outlineLevel="3" x14ac:dyDescent="0.25">
      <c r="A149" s="218"/>
      <c r="B149" s="219"/>
      <c r="C149" s="263" t="s">
        <v>409</v>
      </c>
      <c r="D149" s="258"/>
      <c r="E149" s="259">
        <v>78.5</v>
      </c>
      <c r="F149" s="221"/>
      <c r="G149" s="221"/>
      <c r="H149" s="221"/>
      <c r="I149" s="221"/>
      <c r="J149" s="221"/>
      <c r="K149" s="221"/>
      <c r="L149" s="221"/>
      <c r="M149" s="221"/>
      <c r="N149" s="220"/>
      <c r="O149" s="220"/>
      <c r="P149" s="220"/>
      <c r="Q149" s="220"/>
      <c r="R149" s="221"/>
      <c r="S149" s="221"/>
      <c r="T149" s="221"/>
      <c r="U149" s="221"/>
      <c r="V149" s="221"/>
      <c r="W149" s="221"/>
      <c r="X149" s="221"/>
      <c r="Y149" s="221"/>
      <c r="Z149" s="211"/>
      <c r="AA149" s="211"/>
      <c r="AB149" s="211"/>
      <c r="AC149" s="211"/>
      <c r="AD149" s="211"/>
      <c r="AE149" s="211"/>
      <c r="AF149" s="211"/>
      <c r="AG149" s="211" t="s">
        <v>164</v>
      </c>
      <c r="AH149" s="211">
        <v>2</v>
      </c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outlineLevel="3" x14ac:dyDescent="0.25">
      <c r="A150" s="218"/>
      <c r="B150" s="219"/>
      <c r="C150" s="263" t="s">
        <v>410</v>
      </c>
      <c r="D150" s="258"/>
      <c r="E150" s="259">
        <v>10</v>
      </c>
      <c r="F150" s="221"/>
      <c r="G150" s="221"/>
      <c r="H150" s="221"/>
      <c r="I150" s="221"/>
      <c r="J150" s="221"/>
      <c r="K150" s="221"/>
      <c r="L150" s="221"/>
      <c r="M150" s="221"/>
      <c r="N150" s="220"/>
      <c r="O150" s="220"/>
      <c r="P150" s="220"/>
      <c r="Q150" s="220"/>
      <c r="R150" s="221"/>
      <c r="S150" s="221"/>
      <c r="T150" s="221"/>
      <c r="U150" s="221"/>
      <c r="V150" s="221"/>
      <c r="W150" s="221"/>
      <c r="X150" s="221"/>
      <c r="Y150" s="221"/>
      <c r="Z150" s="211"/>
      <c r="AA150" s="211"/>
      <c r="AB150" s="211"/>
      <c r="AC150" s="211"/>
      <c r="AD150" s="211"/>
      <c r="AE150" s="211"/>
      <c r="AF150" s="211"/>
      <c r="AG150" s="211" t="s">
        <v>164</v>
      </c>
      <c r="AH150" s="211">
        <v>2</v>
      </c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outlineLevel="3" x14ac:dyDescent="0.25">
      <c r="A151" s="218"/>
      <c r="B151" s="219"/>
      <c r="C151" s="263" t="s">
        <v>411</v>
      </c>
      <c r="D151" s="258"/>
      <c r="E151" s="259">
        <v>-34.299999999999997</v>
      </c>
      <c r="F151" s="221"/>
      <c r="G151" s="221"/>
      <c r="H151" s="221"/>
      <c r="I151" s="221"/>
      <c r="J151" s="221"/>
      <c r="K151" s="221"/>
      <c r="L151" s="221"/>
      <c r="M151" s="221"/>
      <c r="N151" s="220"/>
      <c r="O151" s="220"/>
      <c r="P151" s="220"/>
      <c r="Q151" s="220"/>
      <c r="R151" s="221"/>
      <c r="S151" s="221"/>
      <c r="T151" s="221"/>
      <c r="U151" s="221"/>
      <c r="V151" s="221"/>
      <c r="W151" s="221"/>
      <c r="X151" s="221"/>
      <c r="Y151" s="221"/>
      <c r="Z151" s="211"/>
      <c r="AA151" s="211"/>
      <c r="AB151" s="211"/>
      <c r="AC151" s="211"/>
      <c r="AD151" s="211"/>
      <c r="AE151" s="211"/>
      <c r="AF151" s="211"/>
      <c r="AG151" s="211" t="s">
        <v>164</v>
      </c>
      <c r="AH151" s="211">
        <v>2</v>
      </c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</row>
    <row r="152" spans="1:60" outlineLevel="3" x14ac:dyDescent="0.25">
      <c r="A152" s="218"/>
      <c r="B152" s="219"/>
      <c r="C152" s="263" t="s">
        <v>412</v>
      </c>
      <c r="D152" s="258"/>
      <c r="E152" s="259">
        <v>-3.84</v>
      </c>
      <c r="F152" s="221"/>
      <c r="G152" s="221"/>
      <c r="H152" s="221"/>
      <c r="I152" s="221"/>
      <c r="J152" s="221"/>
      <c r="K152" s="221"/>
      <c r="L152" s="221"/>
      <c r="M152" s="221"/>
      <c r="N152" s="220"/>
      <c r="O152" s="220"/>
      <c r="P152" s="220"/>
      <c r="Q152" s="220"/>
      <c r="R152" s="221"/>
      <c r="S152" s="221"/>
      <c r="T152" s="221"/>
      <c r="U152" s="221"/>
      <c r="V152" s="221"/>
      <c r="W152" s="221"/>
      <c r="X152" s="221"/>
      <c r="Y152" s="221"/>
      <c r="Z152" s="211"/>
      <c r="AA152" s="211"/>
      <c r="AB152" s="211"/>
      <c r="AC152" s="211"/>
      <c r="AD152" s="211"/>
      <c r="AE152" s="211"/>
      <c r="AF152" s="211"/>
      <c r="AG152" s="211" t="s">
        <v>164</v>
      </c>
      <c r="AH152" s="211">
        <v>2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outlineLevel="3" x14ac:dyDescent="0.25">
      <c r="A153" s="218"/>
      <c r="B153" s="219"/>
      <c r="C153" s="263" t="s">
        <v>413</v>
      </c>
      <c r="D153" s="258"/>
      <c r="E153" s="259">
        <v>-2.88</v>
      </c>
      <c r="F153" s="221"/>
      <c r="G153" s="221"/>
      <c r="H153" s="221"/>
      <c r="I153" s="221"/>
      <c r="J153" s="221"/>
      <c r="K153" s="221"/>
      <c r="L153" s="221"/>
      <c r="M153" s="221"/>
      <c r="N153" s="220"/>
      <c r="O153" s="220"/>
      <c r="P153" s="220"/>
      <c r="Q153" s="220"/>
      <c r="R153" s="221"/>
      <c r="S153" s="221"/>
      <c r="T153" s="221"/>
      <c r="U153" s="221"/>
      <c r="V153" s="221"/>
      <c r="W153" s="221"/>
      <c r="X153" s="221"/>
      <c r="Y153" s="221"/>
      <c r="Z153" s="211"/>
      <c r="AA153" s="211"/>
      <c r="AB153" s="211"/>
      <c r="AC153" s="211"/>
      <c r="AD153" s="211"/>
      <c r="AE153" s="211"/>
      <c r="AF153" s="211"/>
      <c r="AG153" s="211" t="s">
        <v>164</v>
      </c>
      <c r="AH153" s="211">
        <v>2</v>
      </c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3" x14ac:dyDescent="0.25">
      <c r="A154" s="218"/>
      <c r="B154" s="219"/>
      <c r="C154" s="262" t="s">
        <v>414</v>
      </c>
      <c r="D154" s="258"/>
      <c r="E154" s="259"/>
      <c r="F154" s="221"/>
      <c r="G154" s="221"/>
      <c r="H154" s="221"/>
      <c r="I154" s="221"/>
      <c r="J154" s="221"/>
      <c r="K154" s="221"/>
      <c r="L154" s="221"/>
      <c r="M154" s="221"/>
      <c r="N154" s="220"/>
      <c r="O154" s="220"/>
      <c r="P154" s="220"/>
      <c r="Q154" s="220"/>
      <c r="R154" s="221"/>
      <c r="S154" s="221"/>
      <c r="T154" s="221"/>
      <c r="U154" s="221"/>
      <c r="V154" s="221"/>
      <c r="W154" s="221"/>
      <c r="X154" s="221"/>
      <c r="Y154" s="221"/>
      <c r="Z154" s="211"/>
      <c r="AA154" s="211"/>
      <c r="AB154" s="211"/>
      <c r="AC154" s="211"/>
      <c r="AD154" s="211"/>
      <c r="AE154" s="211"/>
      <c r="AF154" s="211"/>
      <c r="AG154" s="211" t="s">
        <v>164</v>
      </c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</row>
    <row r="155" spans="1:60" outlineLevel="3" x14ac:dyDescent="0.25">
      <c r="A155" s="218"/>
      <c r="B155" s="219"/>
      <c r="C155" s="245" t="s">
        <v>415</v>
      </c>
      <c r="D155" s="222"/>
      <c r="E155" s="223">
        <v>195.1644</v>
      </c>
      <c r="F155" s="221"/>
      <c r="G155" s="221"/>
      <c r="H155" s="221"/>
      <c r="I155" s="221"/>
      <c r="J155" s="221"/>
      <c r="K155" s="221"/>
      <c r="L155" s="221"/>
      <c r="M155" s="221"/>
      <c r="N155" s="220"/>
      <c r="O155" s="220"/>
      <c r="P155" s="220"/>
      <c r="Q155" s="220"/>
      <c r="R155" s="221"/>
      <c r="S155" s="221"/>
      <c r="T155" s="221"/>
      <c r="U155" s="221"/>
      <c r="V155" s="221"/>
      <c r="W155" s="221"/>
      <c r="X155" s="221"/>
      <c r="Y155" s="221"/>
      <c r="Z155" s="211"/>
      <c r="AA155" s="211"/>
      <c r="AB155" s="211"/>
      <c r="AC155" s="211"/>
      <c r="AD155" s="211"/>
      <c r="AE155" s="211"/>
      <c r="AF155" s="211"/>
      <c r="AG155" s="211" t="s">
        <v>164</v>
      </c>
      <c r="AH155" s="211">
        <v>0</v>
      </c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ht="20" outlineLevel="1" x14ac:dyDescent="0.25">
      <c r="A156" s="232">
        <v>44</v>
      </c>
      <c r="B156" s="233" t="s">
        <v>416</v>
      </c>
      <c r="C156" s="243" t="s">
        <v>417</v>
      </c>
      <c r="D156" s="234" t="s">
        <v>221</v>
      </c>
      <c r="E156" s="235">
        <v>2.9664000000000001</v>
      </c>
      <c r="F156" s="236"/>
      <c r="G156" s="237">
        <f>ROUND(E156*F156,2)</f>
        <v>0</v>
      </c>
      <c r="H156" s="236"/>
      <c r="I156" s="237">
        <f>ROUND(E156*H156,2)</f>
        <v>0</v>
      </c>
      <c r="J156" s="236"/>
      <c r="K156" s="237">
        <f>ROUND(E156*J156,2)</f>
        <v>0</v>
      </c>
      <c r="L156" s="237">
        <v>21</v>
      </c>
      <c r="M156" s="237">
        <f>G156*(1+L156/100)</f>
        <v>0</v>
      </c>
      <c r="N156" s="235">
        <v>0.129</v>
      </c>
      <c r="O156" s="235">
        <f>ROUND(E156*N156,2)</f>
        <v>0.38</v>
      </c>
      <c r="P156" s="235">
        <v>0</v>
      </c>
      <c r="Q156" s="235">
        <f>ROUND(E156*P156,2)</f>
        <v>0</v>
      </c>
      <c r="R156" s="237" t="s">
        <v>321</v>
      </c>
      <c r="S156" s="237" t="s">
        <v>156</v>
      </c>
      <c r="T156" s="238" t="s">
        <v>223</v>
      </c>
      <c r="U156" s="221">
        <v>0</v>
      </c>
      <c r="V156" s="221">
        <f>ROUND(E156*U156,2)</f>
        <v>0</v>
      </c>
      <c r="W156" s="221"/>
      <c r="X156" s="221" t="s">
        <v>323</v>
      </c>
      <c r="Y156" s="221" t="s">
        <v>159</v>
      </c>
      <c r="Z156" s="211"/>
      <c r="AA156" s="211"/>
      <c r="AB156" s="211"/>
      <c r="AC156" s="211"/>
      <c r="AD156" s="211"/>
      <c r="AE156" s="211"/>
      <c r="AF156" s="211"/>
      <c r="AG156" s="211" t="s">
        <v>324</v>
      </c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outlineLevel="2" x14ac:dyDescent="0.25">
      <c r="A157" s="218"/>
      <c r="B157" s="219"/>
      <c r="C157" s="245" t="s">
        <v>418</v>
      </c>
      <c r="D157" s="222"/>
      <c r="E157" s="223">
        <v>2.9664000000000001</v>
      </c>
      <c r="F157" s="221"/>
      <c r="G157" s="221"/>
      <c r="H157" s="221"/>
      <c r="I157" s="221"/>
      <c r="J157" s="221"/>
      <c r="K157" s="221"/>
      <c r="L157" s="221"/>
      <c r="M157" s="221"/>
      <c r="N157" s="220"/>
      <c r="O157" s="220"/>
      <c r="P157" s="220"/>
      <c r="Q157" s="220"/>
      <c r="R157" s="221"/>
      <c r="S157" s="221"/>
      <c r="T157" s="221"/>
      <c r="U157" s="221"/>
      <c r="V157" s="221"/>
      <c r="W157" s="221"/>
      <c r="X157" s="221"/>
      <c r="Y157" s="221"/>
      <c r="Z157" s="211"/>
      <c r="AA157" s="211"/>
      <c r="AB157" s="211"/>
      <c r="AC157" s="211"/>
      <c r="AD157" s="211"/>
      <c r="AE157" s="211"/>
      <c r="AF157" s="211"/>
      <c r="AG157" s="211" t="s">
        <v>164</v>
      </c>
      <c r="AH157" s="211">
        <v>0</v>
      </c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ht="20" outlineLevel="1" x14ac:dyDescent="0.25">
      <c r="A158" s="232">
        <v>45</v>
      </c>
      <c r="B158" s="233" t="s">
        <v>419</v>
      </c>
      <c r="C158" s="243" t="s">
        <v>420</v>
      </c>
      <c r="D158" s="234" t="s">
        <v>221</v>
      </c>
      <c r="E158" s="235">
        <v>3.9552</v>
      </c>
      <c r="F158" s="236"/>
      <c r="G158" s="237">
        <f>ROUND(E158*F158,2)</f>
        <v>0</v>
      </c>
      <c r="H158" s="236"/>
      <c r="I158" s="237">
        <f>ROUND(E158*H158,2)</f>
        <v>0</v>
      </c>
      <c r="J158" s="236"/>
      <c r="K158" s="237">
        <f>ROUND(E158*J158,2)</f>
        <v>0</v>
      </c>
      <c r="L158" s="237">
        <v>21</v>
      </c>
      <c r="M158" s="237">
        <f>G158*(1+L158/100)</f>
        <v>0</v>
      </c>
      <c r="N158" s="235">
        <v>0.13150000000000001</v>
      </c>
      <c r="O158" s="235">
        <f>ROUND(E158*N158,2)</f>
        <v>0.52</v>
      </c>
      <c r="P158" s="235">
        <v>0</v>
      </c>
      <c r="Q158" s="235">
        <f>ROUND(E158*P158,2)</f>
        <v>0</v>
      </c>
      <c r="R158" s="237" t="s">
        <v>321</v>
      </c>
      <c r="S158" s="237" t="s">
        <v>156</v>
      </c>
      <c r="T158" s="238" t="s">
        <v>223</v>
      </c>
      <c r="U158" s="221">
        <v>0</v>
      </c>
      <c r="V158" s="221">
        <f>ROUND(E158*U158,2)</f>
        <v>0</v>
      </c>
      <c r="W158" s="221"/>
      <c r="X158" s="221" t="s">
        <v>323</v>
      </c>
      <c r="Y158" s="221" t="s">
        <v>159</v>
      </c>
      <c r="Z158" s="211"/>
      <c r="AA158" s="211"/>
      <c r="AB158" s="211"/>
      <c r="AC158" s="211"/>
      <c r="AD158" s="211"/>
      <c r="AE158" s="211"/>
      <c r="AF158" s="211"/>
      <c r="AG158" s="211" t="s">
        <v>324</v>
      </c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outlineLevel="2" x14ac:dyDescent="0.25">
      <c r="A159" s="218"/>
      <c r="B159" s="219"/>
      <c r="C159" s="245" t="s">
        <v>421</v>
      </c>
      <c r="D159" s="222"/>
      <c r="E159" s="223">
        <v>3.9552</v>
      </c>
      <c r="F159" s="221"/>
      <c r="G159" s="221"/>
      <c r="H159" s="221"/>
      <c r="I159" s="221"/>
      <c r="J159" s="221"/>
      <c r="K159" s="221"/>
      <c r="L159" s="221"/>
      <c r="M159" s="221"/>
      <c r="N159" s="220"/>
      <c r="O159" s="220"/>
      <c r="P159" s="220"/>
      <c r="Q159" s="220"/>
      <c r="R159" s="221"/>
      <c r="S159" s="221"/>
      <c r="T159" s="221"/>
      <c r="U159" s="221"/>
      <c r="V159" s="221"/>
      <c r="W159" s="221"/>
      <c r="X159" s="221"/>
      <c r="Y159" s="221"/>
      <c r="Z159" s="211"/>
      <c r="AA159" s="211"/>
      <c r="AB159" s="211"/>
      <c r="AC159" s="211"/>
      <c r="AD159" s="211"/>
      <c r="AE159" s="211"/>
      <c r="AF159" s="211"/>
      <c r="AG159" s="211" t="s">
        <v>164</v>
      </c>
      <c r="AH159" s="211">
        <v>0</v>
      </c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ht="20" outlineLevel="1" x14ac:dyDescent="0.25">
      <c r="A160" s="232">
        <v>46</v>
      </c>
      <c r="B160" s="233" t="s">
        <v>422</v>
      </c>
      <c r="C160" s="243" t="s">
        <v>423</v>
      </c>
      <c r="D160" s="234" t="s">
        <v>221</v>
      </c>
      <c r="E160" s="235">
        <v>12.154</v>
      </c>
      <c r="F160" s="236"/>
      <c r="G160" s="237">
        <f>ROUND(E160*F160,2)</f>
        <v>0</v>
      </c>
      <c r="H160" s="236"/>
      <c r="I160" s="237">
        <f>ROUND(E160*H160,2)</f>
        <v>0</v>
      </c>
      <c r="J160" s="236"/>
      <c r="K160" s="237">
        <f>ROUND(E160*J160,2)</f>
        <v>0</v>
      </c>
      <c r="L160" s="237">
        <v>21</v>
      </c>
      <c r="M160" s="237">
        <f>G160*(1+L160/100)</f>
        <v>0</v>
      </c>
      <c r="N160" s="235">
        <v>0.17824000000000001</v>
      </c>
      <c r="O160" s="235">
        <f>ROUND(E160*N160,2)</f>
        <v>2.17</v>
      </c>
      <c r="P160" s="235">
        <v>0</v>
      </c>
      <c r="Q160" s="235">
        <f>ROUND(E160*P160,2)</f>
        <v>0</v>
      </c>
      <c r="R160" s="237" t="s">
        <v>321</v>
      </c>
      <c r="S160" s="237" t="s">
        <v>156</v>
      </c>
      <c r="T160" s="238" t="s">
        <v>223</v>
      </c>
      <c r="U160" s="221">
        <v>0</v>
      </c>
      <c r="V160" s="221">
        <f>ROUND(E160*U160,2)</f>
        <v>0</v>
      </c>
      <c r="W160" s="221"/>
      <c r="X160" s="221" t="s">
        <v>323</v>
      </c>
      <c r="Y160" s="221" t="s">
        <v>159</v>
      </c>
      <c r="Z160" s="211"/>
      <c r="AA160" s="211"/>
      <c r="AB160" s="211"/>
      <c r="AC160" s="211"/>
      <c r="AD160" s="211"/>
      <c r="AE160" s="211"/>
      <c r="AF160" s="211"/>
      <c r="AG160" s="211" t="s">
        <v>324</v>
      </c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outlineLevel="2" x14ac:dyDescent="0.25">
      <c r="A161" s="218"/>
      <c r="B161" s="219"/>
      <c r="C161" s="245" t="s">
        <v>424</v>
      </c>
      <c r="D161" s="222"/>
      <c r="E161" s="223">
        <v>10.093999999999999</v>
      </c>
      <c r="F161" s="221"/>
      <c r="G161" s="221"/>
      <c r="H161" s="221"/>
      <c r="I161" s="221"/>
      <c r="J161" s="221"/>
      <c r="K161" s="221"/>
      <c r="L161" s="221"/>
      <c r="M161" s="221"/>
      <c r="N161" s="220"/>
      <c r="O161" s="220"/>
      <c r="P161" s="220"/>
      <c r="Q161" s="220"/>
      <c r="R161" s="221"/>
      <c r="S161" s="221"/>
      <c r="T161" s="221"/>
      <c r="U161" s="221"/>
      <c r="V161" s="221"/>
      <c r="W161" s="221"/>
      <c r="X161" s="221"/>
      <c r="Y161" s="221"/>
      <c r="Z161" s="211"/>
      <c r="AA161" s="211"/>
      <c r="AB161" s="211"/>
      <c r="AC161" s="211"/>
      <c r="AD161" s="211"/>
      <c r="AE161" s="211"/>
      <c r="AF161" s="211"/>
      <c r="AG161" s="211" t="s">
        <v>164</v>
      </c>
      <c r="AH161" s="211">
        <v>0</v>
      </c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outlineLevel="3" x14ac:dyDescent="0.25">
      <c r="A162" s="218"/>
      <c r="B162" s="219"/>
      <c r="C162" s="245" t="s">
        <v>425</v>
      </c>
      <c r="D162" s="222"/>
      <c r="E162" s="223">
        <v>2.06</v>
      </c>
      <c r="F162" s="221"/>
      <c r="G162" s="221"/>
      <c r="H162" s="221"/>
      <c r="I162" s="221"/>
      <c r="J162" s="221"/>
      <c r="K162" s="221"/>
      <c r="L162" s="221"/>
      <c r="M162" s="221"/>
      <c r="N162" s="220"/>
      <c r="O162" s="220"/>
      <c r="P162" s="220"/>
      <c r="Q162" s="220"/>
      <c r="R162" s="221"/>
      <c r="S162" s="221"/>
      <c r="T162" s="221"/>
      <c r="U162" s="221"/>
      <c r="V162" s="221"/>
      <c r="W162" s="221"/>
      <c r="X162" s="221"/>
      <c r="Y162" s="221"/>
      <c r="Z162" s="211"/>
      <c r="AA162" s="211"/>
      <c r="AB162" s="211"/>
      <c r="AC162" s="211"/>
      <c r="AD162" s="211"/>
      <c r="AE162" s="211"/>
      <c r="AF162" s="211"/>
      <c r="AG162" s="211" t="s">
        <v>164</v>
      </c>
      <c r="AH162" s="211">
        <v>0</v>
      </c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1" x14ac:dyDescent="0.25">
      <c r="A163" s="232">
        <v>47</v>
      </c>
      <c r="B163" s="233" t="s">
        <v>426</v>
      </c>
      <c r="C163" s="243" t="s">
        <v>427</v>
      </c>
      <c r="D163" s="234" t="s">
        <v>221</v>
      </c>
      <c r="E163" s="235">
        <v>16.385000000000002</v>
      </c>
      <c r="F163" s="236"/>
      <c r="G163" s="237">
        <f>ROUND(E163*F163,2)</f>
        <v>0</v>
      </c>
      <c r="H163" s="236"/>
      <c r="I163" s="237">
        <f>ROUND(E163*H163,2)</f>
        <v>0</v>
      </c>
      <c r="J163" s="236"/>
      <c r="K163" s="237">
        <f>ROUND(E163*J163,2)</f>
        <v>0</v>
      </c>
      <c r="L163" s="237">
        <v>21</v>
      </c>
      <c r="M163" s="237">
        <f>G163*(1+L163/100)</f>
        <v>0</v>
      </c>
      <c r="N163" s="235">
        <v>0.17244999999999999</v>
      </c>
      <c r="O163" s="235">
        <f>ROUND(E163*N163,2)</f>
        <v>2.83</v>
      </c>
      <c r="P163" s="235">
        <v>0</v>
      </c>
      <c r="Q163" s="235">
        <f>ROUND(E163*P163,2)</f>
        <v>0</v>
      </c>
      <c r="R163" s="237" t="s">
        <v>321</v>
      </c>
      <c r="S163" s="237" t="s">
        <v>156</v>
      </c>
      <c r="T163" s="238" t="s">
        <v>223</v>
      </c>
      <c r="U163" s="221">
        <v>0</v>
      </c>
      <c r="V163" s="221">
        <f>ROUND(E163*U163,2)</f>
        <v>0</v>
      </c>
      <c r="W163" s="221"/>
      <c r="X163" s="221" t="s">
        <v>323</v>
      </c>
      <c r="Y163" s="221" t="s">
        <v>159</v>
      </c>
      <c r="Z163" s="211"/>
      <c r="AA163" s="211"/>
      <c r="AB163" s="211"/>
      <c r="AC163" s="211"/>
      <c r="AD163" s="211"/>
      <c r="AE163" s="211"/>
      <c r="AF163" s="211"/>
      <c r="AG163" s="211" t="s">
        <v>324</v>
      </c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outlineLevel="2" x14ac:dyDescent="0.25">
      <c r="A164" s="218"/>
      <c r="B164" s="219"/>
      <c r="C164" s="245" t="s">
        <v>428</v>
      </c>
      <c r="D164" s="222"/>
      <c r="E164" s="223">
        <v>25.234999999999999</v>
      </c>
      <c r="F164" s="221"/>
      <c r="G164" s="221"/>
      <c r="H164" s="221"/>
      <c r="I164" s="221"/>
      <c r="J164" s="221"/>
      <c r="K164" s="221"/>
      <c r="L164" s="221"/>
      <c r="M164" s="221"/>
      <c r="N164" s="220"/>
      <c r="O164" s="220"/>
      <c r="P164" s="220"/>
      <c r="Q164" s="220"/>
      <c r="R164" s="221"/>
      <c r="S164" s="221"/>
      <c r="T164" s="221"/>
      <c r="U164" s="221"/>
      <c r="V164" s="221"/>
      <c r="W164" s="221"/>
      <c r="X164" s="221"/>
      <c r="Y164" s="221"/>
      <c r="Z164" s="211"/>
      <c r="AA164" s="211"/>
      <c r="AB164" s="211"/>
      <c r="AC164" s="211"/>
      <c r="AD164" s="211"/>
      <c r="AE164" s="211"/>
      <c r="AF164" s="211"/>
      <c r="AG164" s="211" t="s">
        <v>164</v>
      </c>
      <c r="AH164" s="211">
        <v>0</v>
      </c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outlineLevel="3" x14ac:dyDescent="0.25">
      <c r="A165" s="218"/>
      <c r="B165" s="219"/>
      <c r="C165" s="245" t="s">
        <v>429</v>
      </c>
      <c r="D165" s="222"/>
      <c r="E165" s="223">
        <v>-8.85</v>
      </c>
      <c r="F165" s="221"/>
      <c r="G165" s="221"/>
      <c r="H165" s="221"/>
      <c r="I165" s="221"/>
      <c r="J165" s="221"/>
      <c r="K165" s="221"/>
      <c r="L165" s="221"/>
      <c r="M165" s="221"/>
      <c r="N165" s="220"/>
      <c r="O165" s="220"/>
      <c r="P165" s="220"/>
      <c r="Q165" s="220"/>
      <c r="R165" s="221"/>
      <c r="S165" s="221"/>
      <c r="T165" s="221"/>
      <c r="U165" s="221"/>
      <c r="V165" s="221"/>
      <c r="W165" s="221"/>
      <c r="X165" s="221"/>
      <c r="Y165" s="221"/>
      <c r="Z165" s="211"/>
      <c r="AA165" s="211"/>
      <c r="AB165" s="211"/>
      <c r="AC165" s="211"/>
      <c r="AD165" s="211"/>
      <c r="AE165" s="211"/>
      <c r="AF165" s="211"/>
      <c r="AG165" s="211" t="s">
        <v>164</v>
      </c>
      <c r="AH165" s="211">
        <v>0</v>
      </c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ht="20" outlineLevel="1" x14ac:dyDescent="0.25">
      <c r="A166" s="232">
        <v>48</v>
      </c>
      <c r="B166" s="233" t="s">
        <v>430</v>
      </c>
      <c r="C166" s="243" t="s">
        <v>431</v>
      </c>
      <c r="D166" s="234" t="s">
        <v>221</v>
      </c>
      <c r="E166" s="235">
        <v>8.85</v>
      </c>
      <c r="F166" s="236"/>
      <c r="G166" s="237">
        <f>ROUND(E166*F166,2)</f>
        <v>0</v>
      </c>
      <c r="H166" s="236"/>
      <c r="I166" s="237">
        <f>ROUND(E166*H166,2)</f>
        <v>0</v>
      </c>
      <c r="J166" s="236"/>
      <c r="K166" s="237">
        <f>ROUND(E166*J166,2)</f>
        <v>0</v>
      </c>
      <c r="L166" s="237">
        <v>21</v>
      </c>
      <c r="M166" s="237">
        <f>G166*(1+L166/100)</f>
        <v>0</v>
      </c>
      <c r="N166" s="235">
        <v>0.17244999999999999</v>
      </c>
      <c r="O166" s="235">
        <f>ROUND(E166*N166,2)</f>
        <v>1.53</v>
      </c>
      <c r="P166" s="235">
        <v>0</v>
      </c>
      <c r="Q166" s="235">
        <f>ROUND(E166*P166,2)</f>
        <v>0</v>
      </c>
      <c r="R166" s="237" t="s">
        <v>321</v>
      </c>
      <c r="S166" s="237" t="s">
        <v>156</v>
      </c>
      <c r="T166" s="238" t="s">
        <v>223</v>
      </c>
      <c r="U166" s="221">
        <v>0</v>
      </c>
      <c r="V166" s="221">
        <f>ROUND(E166*U166,2)</f>
        <v>0</v>
      </c>
      <c r="W166" s="221"/>
      <c r="X166" s="221" t="s">
        <v>323</v>
      </c>
      <c r="Y166" s="221" t="s">
        <v>159</v>
      </c>
      <c r="Z166" s="211"/>
      <c r="AA166" s="211"/>
      <c r="AB166" s="211"/>
      <c r="AC166" s="211"/>
      <c r="AD166" s="211"/>
      <c r="AE166" s="211"/>
      <c r="AF166" s="211"/>
      <c r="AG166" s="211" t="s">
        <v>324</v>
      </c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outlineLevel="2" x14ac:dyDescent="0.25">
      <c r="A167" s="218"/>
      <c r="B167" s="219"/>
      <c r="C167" s="245" t="s">
        <v>432</v>
      </c>
      <c r="D167" s="222"/>
      <c r="E167" s="223">
        <v>8.85</v>
      </c>
      <c r="F167" s="221"/>
      <c r="G167" s="221"/>
      <c r="H167" s="221"/>
      <c r="I167" s="221"/>
      <c r="J167" s="221"/>
      <c r="K167" s="221"/>
      <c r="L167" s="221"/>
      <c r="M167" s="221"/>
      <c r="N167" s="220"/>
      <c r="O167" s="220"/>
      <c r="P167" s="220"/>
      <c r="Q167" s="220"/>
      <c r="R167" s="221"/>
      <c r="S167" s="221"/>
      <c r="T167" s="221"/>
      <c r="U167" s="221"/>
      <c r="V167" s="221"/>
      <c r="W167" s="221"/>
      <c r="X167" s="221"/>
      <c r="Y167" s="221"/>
      <c r="Z167" s="211"/>
      <c r="AA167" s="211"/>
      <c r="AB167" s="211"/>
      <c r="AC167" s="211"/>
      <c r="AD167" s="211"/>
      <c r="AE167" s="211"/>
      <c r="AF167" s="211"/>
      <c r="AG167" s="211" t="s">
        <v>164</v>
      </c>
      <c r="AH167" s="211">
        <v>0</v>
      </c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</row>
    <row r="168" spans="1:60" ht="13" x14ac:dyDescent="0.25">
      <c r="A168" s="225" t="s">
        <v>151</v>
      </c>
      <c r="B168" s="226" t="s">
        <v>105</v>
      </c>
      <c r="C168" s="242" t="s">
        <v>106</v>
      </c>
      <c r="D168" s="227"/>
      <c r="E168" s="228"/>
      <c r="F168" s="229"/>
      <c r="G168" s="229">
        <f>SUMIF(AG169:AG195,"&lt;&gt;NOR",G169:G195)</f>
        <v>0</v>
      </c>
      <c r="H168" s="229"/>
      <c r="I168" s="229">
        <f>SUM(I169:I195)</f>
        <v>0</v>
      </c>
      <c r="J168" s="229"/>
      <c r="K168" s="229">
        <f>SUM(K169:K195)</f>
        <v>0</v>
      </c>
      <c r="L168" s="229"/>
      <c r="M168" s="229">
        <f>SUM(M169:M195)</f>
        <v>0</v>
      </c>
      <c r="N168" s="228"/>
      <c r="O168" s="228">
        <f>SUM(O169:O195)</f>
        <v>4.8099999999999996</v>
      </c>
      <c r="P168" s="228"/>
      <c r="Q168" s="228">
        <f>SUM(Q169:Q195)</f>
        <v>0</v>
      </c>
      <c r="R168" s="229"/>
      <c r="S168" s="229"/>
      <c r="T168" s="230"/>
      <c r="U168" s="224"/>
      <c r="V168" s="224">
        <f>SUM(V169:V195)</f>
        <v>33.06</v>
      </c>
      <c r="W168" s="224"/>
      <c r="X168" s="224"/>
      <c r="Y168" s="224"/>
      <c r="AG168" t="s">
        <v>152</v>
      </c>
    </row>
    <row r="169" spans="1:60" outlineLevel="1" x14ac:dyDescent="0.25">
      <c r="A169" s="232">
        <v>49</v>
      </c>
      <c r="B169" s="233" t="s">
        <v>433</v>
      </c>
      <c r="C169" s="243" t="s">
        <v>434</v>
      </c>
      <c r="D169" s="234" t="s">
        <v>435</v>
      </c>
      <c r="E169" s="235">
        <v>1</v>
      </c>
      <c r="F169" s="236"/>
      <c r="G169" s="237">
        <f>ROUND(E169*F169,2)</f>
        <v>0</v>
      </c>
      <c r="H169" s="236"/>
      <c r="I169" s="237">
        <f>ROUND(E169*H169,2)</f>
        <v>0</v>
      </c>
      <c r="J169" s="236"/>
      <c r="K169" s="237">
        <f>ROUND(E169*J169,2)</f>
        <v>0</v>
      </c>
      <c r="L169" s="237">
        <v>21</v>
      </c>
      <c r="M169" s="237">
        <f>G169*(1+L169/100)</f>
        <v>0</v>
      </c>
      <c r="N169" s="235">
        <v>2.7299999999999998E-3</v>
      </c>
      <c r="O169" s="235">
        <f>ROUND(E169*N169,2)</f>
        <v>0</v>
      </c>
      <c r="P169" s="235">
        <v>0</v>
      </c>
      <c r="Q169" s="235">
        <f>ROUND(E169*P169,2)</f>
        <v>0</v>
      </c>
      <c r="R169" s="237" t="s">
        <v>336</v>
      </c>
      <c r="S169" s="237" t="s">
        <v>156</v>
      </c>
      <c r="T169" s="238" t="s">
        <v>223</v>
      </c>
      <c r="U169" s="221">
        <v>1.516</v>
      </c>
      <c r="V169" s="221">
        <f>ROUND(E169*U169,2)</f>
        <v>1.52</v>
      </c>
      <c r="W169" s="221"/>
      <c r="X169" s="221" t="s">
        <v>198</v>
      </c>
      <c r="Y169" s="221" t="s">
        <v>159</v>
      </c>
      <c r="Z169" s="211"/>
      <c r="AA169" s="211"/>
      <c r="AB169" s="211"/>
      <c r="AC169" s="211"/>
      <c r="AD169" s="211"/>
      <c r="AE169" s="211"/>
      <c r="AF169" s="211"/>
      <c r="AG169" s="211" t="s">
        <v>224</v>
      </c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</row>
    <row r="170" spans="1:60" outlineLevel="2" x14ac:dyDescent="0.25">
      <c r="A170" s="218"/>
      <c r="B170" s="219"/>
      <c r="C170" s="261" t="s">
        <v>436</v>
      </c>
      <c r="D170" s="260"/>
      <c r="E170" s="260"/>
      <c r="F170" s="260"/>
      <c r="G170" s="260"/>
      <c r="H170" s="221"/>
      <c r="I170" s="221"/>
      <c r="J170" s="221"/>
      <c r="K170" s="221"/>
      <c r="L170" s="221"/>
      <c r="M170" s="221"/>
      <c r="N170" s="220"/>
      <c r="O170" s="220"/>
      <c r="P170" s="220"/>
      <c r="Q170" s="220"/>
      <c r="R170" s="221"/>
      <c r="S170" s="221"/>
      <c r="T170" s="221"/>
      <c r="U170" s="221"/>
      <c r="V170" s="221"/>
      <c r="W170" s="221"/>
      <c r="X170" s="221"/>
      <c r="Y170" s="221"/>
      <c r="Z170" s="211"/>
      <c r="AA170" s="211"/>
      <c r="AB170" s="211"/>
      <c r="AC170" s="211"/>
      <c r="AD170" s="211"/>
      <c r="AE170" s="211"/>
      <c r="AF170" s="211"/>
      <c r="AG170" s="211" t="s">
        <v>226</v>
      </c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41" t="str">
        <f>C170</f>
        <v>na potrubí betonovém a železobetonovém, odsekání betonových trub na útesy a vysekání otvorů v betonových nebo železobetonových troubách,</v>
      </c>
      <c r="BB170" s="211"/>
      <c r="BC170" s="211"/>
      <c r="BD170" s="211"/>
      <c r="BE170" s="211"/>
      <c r="BF170" s="211"/>
      <c r="BG170" s="211"/>
      <c r="BH170" s="211"/>
    </row>
    <row r="171" spans="1:60" outlineLevel="2" x14ac:dyDescent="0.25">
      <c r="A171" s="218"/>
      <c r="B171" s="219"/>
      <c r="C171" s="245" t="s">
        <v>437</v>
      </c>
      <c r="D171" s="222"/>
      <c r="E171" s="223">
        <v>1</v>
      </c>
      <c r="F171" s="221"/>
      <c r="G171" s="221"/>
      <c r="H171" s="221"/>
      <c r="I171" s="221"/>
      <c r="J171" s="221"/>
      <c r="K171" s="221"/>
      <c r="L171" s="221"/>
      <c r="M171" s="221"/>
      <c r="N171" s="220"/>
      <c r="O171" s="220"/>
      <c r="P171" s="220"/>
      <c r="Q171" s="220"/>
      <c r="R171" s="221"/>
      <c r="S171" s="221"/>
      <c r="T171" s="221"/>
      <c r="U171" s="221"/>
      <c r="V171" s="221"/>
      <c r="W171" s="221"/>
      <c r="X171" s="221"/>
      <c r="Y171" s="221"/>
      <c r="Z171" s="211"/>
      <c r="AA171" s="211"/>
      <c r="AB171" s="211"/>
      <c r="AC171" s="211"/>
      <c r="AD171" s="211"/>
      <c r="AE171" s="211"/>
      <c r="AF171" s="211"/>
      <c r="AG171" s="211" t="s">
        <v>164</v>
      </c>
      <c r="AH171" s="211">
        <v>0</v>
      </c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</row>
    <row r="172" spans="1:60" outlineLevel="1" x14ac:dyDescent="0.25">
      <c r="A172" s="232">
        <v>50</v>
      </c>
      <c r="B172" s="233" t="s">
        <v>438</v>
      </c>
      <c r="C172" s="243" t="s">
        <v>439</v>
      </c>
      <c r="D172" s="234" t="s">
        <v>239</v>
      </c>
      <c r="E172" s="235">
        <v>4.7</v>
      </c>
      <c r="F172" s="236"/>
      <c r="G172" s="237">
        <f>ROUND(E172*F172,2)</f>
        <v>0</v>
      </c>
      <c r="H172" s="236"/>
      <c r="I172" s="237">
        <f>ROUND(E172*H172,2)</f>
        <v>0</v>
      </c>
      <c r="J172" s="236"/>
      <c r="K172" s="237">
        <f>ROUND(E172*J172,2)</f>
        <v>0</v>
      </c>
      <c r="L172" s="237">
        <v>21</v>
      </c>
      <c r="M172" s="237">
        <f>G172*(1+L172/100)</f>
        <v>0</v>
      </c>
      <c r="N172" s="235">
        <v>0</v>
      </c>
      <c r="O172" s="235">
        <f>ROUND(E172*N172,2)</f>
        <v>0</v>
      </c>
      <c r="P172" s="235">
        <v>0</v>
      </c>
      <c r="Q172" s="235">
        <f>ROUND(E172*P172,2)</f>
        <v>0</v>
      </c>
      <c r="R172" s="237" t="s">
        <v>336</v>
      </c>
      <c r="S172" s="237" t="s">
        <v>156</v>
      </c>
      <c r="T172" s="238" t="s">
        <v>223</v>
      </c>
      <c r="U172" s="221">
        <v>6.6000000000000003E-2</v>
      </c>
      <c r="V172" s="221">
        <f>ROUND(E172*U172,2)</f>
        <v>0.31</v>
      </c>
      <c r="W172" s="221"/>
      <c r="X172" s="221" t="s">
        <v>198</v>
      </c>
      <c r="Y172" s="221" t="s">
        <v>159</v>
      </c>
      <c r="Z172" s="211"/>
      <c r="AA172" s="211"/>
      <c r="AB172" s="211"/>
      <c r="AC172" s="211"/>
      <c r="AD172" s="211"/>
      <c r="AE172" s="211"/>
      <c r="AF172" s="211"/>
      <c r="AG172" s="211" t="s">
        <v>224</v>
      </c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outlineLevel="2" x14ac:dyDescent="0.25">
      <c r="A173" s="218"/>
      <c r="B173" s="219"/>
      <c r="C173" s="261" t="s">
        <v>440</v>
      </c>
      <c r="D173" s="260"/>
      <c r="E173" s="260"/>
      <c r="F173" s="260"/>
      <c r="G173" s="260"/>
      <c r="H173" s="221"/>
      <c r="I173" s="221"/>
      <c r="J173" s="221"/>
      <c r="K173" s="221"/>
      <c r="L173" s="221"/>
      <c r="M173" s="221"/>
      <c r="N173" s="220"/>
      <c r="O173" s="220"/>
      <c r="P173" s="220"/>
      <c r="Q173" s="220"/>
      <c r="R173" s="221"/>
      <c r="S173" s="221"/>
      <c r="T173" s="221"/>
      <c r="U173" s="221"/>
      <c r="V173" s="221"/>
      <c r="W173" s="221"/>
      <c r="X173" s="221"/>
      <c r="Y173" s="221"/>
      <c r="Z173" s="211"/>
      <c r="AA173" s="211"/>
      <c r="AB173" s="211"/>
      <c r="AC173" s="211"/>
      <c r="AD173" s="211"/>
      <c r="AE173" s="211"/>
      <c r="AF173" s="211"/>
      <c r="AG173" s="211" t="s">
        <v>226</v>
      </c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</row>
    <row r="174" spans="1:60" outlineLevel="2" x14ac:dyDescent="0.25">
      <c r="A174" s="218"/>
      <c r="B174" s="219"/>
      <c r="C174" s="245" t="s">
        <v>441</v>
      </c>
      <c r="D174" s="222"/>
      <c r="E174" s="223">
        <v>4.7</v>
      </c>
      <c r="F174" s="221"/>
      <c r="G174" s="221"/>
      <c r="H174" s="221"/>
      <c r="I174" s="221"/>
      <c r="J174" s="221"/>
      <c r="K174" s="221"/>
      <c r="L174" s="221"/>
      <c r="M174" s="221"/>
      <c r="N174" s="220"/>
      <c r="O174" s="220"/>
      <c r="P174" s="220"/>
      <c r="Q174" s="220"/>
      <c r="R174" s="221"/>
      <c r="S174" s="221"/>
      <c r="T174" s="221"/>
      <c r="U174" s="221"/>
      <c r="V174" s="221"/>
      <c r="W174" s="221"/>
      <c r="X174" s="221"/>
      <c r="Y174" s="221"/>
      <c r="Z174" s="211"/>
      <c r="AA174" s="211"/>
      <c r="AB174" s="211"/>
      <c r="AC174" s="211"/>
      <c r="AD174" s="211"/>
      <c r="AE174" s="211"/>
      <c r="AF174" s="211"/>
      <c r="AG174" s="211" t="s">
        <v>164</v>
      </c>
      <c r="AH174" s="211">
        <v>0</v>
      </c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ht="20" outlineLevel="1" x14ac:dyDescent="0.25">
      <c r="A175" s="232">
        <v>51</v>
      </c>
      <c r="B175" s="233" t="s">
        <v>442</v>
      </c>
      <c r="C175" s="243" t="s">
        <v>443</v>
      </c>
      <c r="D175" s="234" t="s">
        <v>435</v>
      </c>
      <c r="E175" s="235">
        <v>3</v>
      </c>
      <c r="F175" s="236"/>
      <c r="G175" s="237">
        <f>ROUND(E175*F175,2)</f>
        <v>0</v>
      </c>
      <c r="H175" s="236"/>
      <c r="I175" s="237">
        <f>ROUND(E175*H175,2)</f>
        <v>0</v>
      </c>
      <c r="J175" s="236"/>
      <c r="K175" s="237">
        <f>ROUND(E175*J175,2)</f>
        <v>0</v>
      </c>
      <c r="L175" s="237">
        <v>21</v>
      </c>
      <c r="M175" s="237">
        <f>G175*(1+L175/100)</f>
        <v>0</v>
      </c>
      <c r="N175" s="235">
        <v>1.7099999999999999E-3</v>
      </c>
      <c r="O175" s="235">
        <f>ROUND(E175*N175,2)</f>
        <v>0.01</v>
      </c>
      <c r="P175" s="235">
        <v>0</v>
      </c>
      <c r="Q175" s="235">
        <f>ROUND(E175*P175,2)</f>
        <v>0</v>
      </c>
      <c r="R175" s="237" t="s">
        <v>336</v>
      </c>
      <c r="S175" s="237" t="s">
        <v>156</v>
      </c>
      <c r="T175" s="238" t="s">
        <v>223</v>
      </c>
      <c r="U175" s="221">
        <v>0.33</v>
      </c>
      <c r="V175" s="221">
        <f>ROUND(E175*U175,2)</f>
        <v>0.99</v>
      </c>
      <c r="W175" s="221"/>
      <c r="X175" s="221" t="s">
        <v>198</v>
      </c>
      <c r="Y175" s="221" t="s">
        <v>159</v>
      </c>
      <c r="Z175" s="211"/>
      <c r="AA175" s="211"/>
      <c r="AB175" s="211"/>
      <c r="AC175" s="211"/>
      <c r="AD175" s="211"/>
      <c r="AE175" s="211"/>
      <c r="AF175" s="211"/>
      <c r="AG175" s="211" t="s">
        <v>224</v>
      </c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outlineLevel="2" x14ac:dyDescent="0.25">
      <c r="A176" s="218"/>
      <c r="B176" s="219"/>
      <c r="C176" s="261" t="s">
        <v>347</v>
      </c>
      <c r="D176" s="260"/>
      <c r="E176" s="260"/>
      <c r="F176" s="260"/>
      <c r="G176" s="260"/>
      <c r="H176" s="221"/>
      <c r="I176" s="221"/>
      <c r="J176" s="221"/>
      <c r="K176" s="221"/>
      <c r="L176" s="221"/>
      <c r="M176" s="221"/>
      <c r="N176" s="220"/>
      <c r="O176" s="220"/>
      <c r="P176" s="220"/>
      <c r="Q176" s="220"/>
      <c r="R176" s="221"/>
      <c r="S176" s="221"/>
      <c r="T176" s="221"/>
      <c r="U176" s="221"/>
      <c r="V176" s="221"/>
      <c r="W176" s="221"/>
      <c r="X176" s="221"/>
      <c r="Y176" s="221"/>
      <c r="Z176" s="211"/>
      <c r="AA176" s="211"/>
      <c r="AB176" s="211"/>
      <c r="AC176" s="211"/>
      <c r="AD176" s="211"/>
      <c r="AE176" s="211"/>
      <c r="AF176" s="211"/>
      <c r="AG176" s="211" t="s">
        <v>226</v>
      </c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</row>
    <row r="177" spans="1:60" outlineLevel="2" x14ac:dyDescent="0.25">
      <c r="A177" s="218"/>
      <c r="B177" s="219"/>
      <c r="C177" s="245" t="s">
        <v>444</v>
      </c>
      <c r="D177" s="222"/>
      <c r="E177" s="223">
        <v>3</v>
      </c>
      <c r="F177" s="221"/>
      <c r="G177" s="221"/>
      <c r="H177" s="221"/>
      <c r="I177" s="221"/>
      <c r="J177" s="221"/>
      <c r="K177" s="221"/>
      <c r="L177" s="221"/>
      <c r="M177" s="221"/>
      <c r="N177" s="220"/>
      <c r="O177" s="220"/>
      <c r="P177" s="220"/>
      <c r="Q177" s="220"/>
      <c r="R177" s="221"/>
      <c r="S177" s="221"/>
      <c r="T177" s="221"/>
      <c r="U177" s="221"/>
      <c r="V177" s="221"/>
      <c r="W177" s="221"/>
      <c r="X177" s="221"/>
      <c r="Y177" s="221"/>
      <c r="Z177" s="211"/>
      <c r="AA177" s="211"/>
      <c r="AB177" s="211"/>
      <c r="AC177" s="211"/>
      <c r="AD177" s="211"/>
      <c r="AE177" s="211"/>
      <c r="AF177" s="211"/>
      <c r="AG177" s="211" t="s">
        <v>164</v>
      </c>
      <c r="AH177" s="211">
        <v>0</v>
      </c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</row>
    <row r="178" spans="1:60" outlineLevel="1" x14ac:dyDescent="0.25">
      <c r="A178" s="232">
        <v>52</v>
      </c>
      <c r="B178" s="233" t="s">
        <v>445</v>
      </c>
      <c r="C178" s="243" t="s">
        <v>446</v>
      </c>
      <c r="D178" s="234" t="s">
        <v>435</v>
      </c>
      <c r="E178" s="235">
        <v>3</v>
      </c>
      <c r="F178" s="236"/>
      <c r="G178" s="237">
        <f>ROUND(E178*F178,2)</f>
        <v>0</v>
      </c>
      <c r="H178" s="236"/>
      <c r="I178" s="237">
        <f>ROUND(E178*H178,2)</f>
        <v>0</v>
      </c>
      <c r="J178" s="236"/>
      <c r="K178" s="237">
        <f>ROUND(E178*J178,2)</f>
        <v>0</v>
      </c>
      <c r="L178" s="237">
        <v>21</v>
      </c>
      <c r="M178" s="237">
        <f>G178*(1+L178/100)</f>
        <v>0</v>
      </c>
      <c r="N178" s="235">
        <v>0.34089999999999998</v>
      </c>
      <c r="O178" s="235">
        <f>ROUND(E178*N178,2)</f>
        <v>1.02</v>
      </c>
      <c r="P178" s="235">
        <v>0</v>
      </c>
      <c r="Q178" s="235">
        <f>ROUND(E178*P178,2)</f>
        <v>0</v>
      </c>
      <c r="R178" s="237" t="s">
        <v>336</v>
      </c>
      <c r="S178" s="237" t="s">
        <v>156</v>
      </c>
      <c r="T178" s="238" t="s">
        <v>223</v>
      </c>
      <c r="U178" s="221">
        <v>4.1980000000000004</v>
      </c>
      <c r="V178" s="221">
        <f>ROUND(E178*U178,2)</f>
        <v>12.59</v>
      </c>
      <c r="W178" s="221"/>
      <c r="X178" s="221" t="s">
        <v>198</v>
      </c>
      <c r="Y178" s="221" t="s">
        <v>159</v>
      </c>
      <c r="Z178" s="211"/>
      <c r="AA178" s="211"/>
      <c r="AB178" s="211"/>
      <c r="AC178" s="211"/>
      <c r="AD178" s="211"/>
      <c r="AE178" s="211"/>
      <c r="AF178" s="211"/>
      <c r="AG178" s="211" t="s">
        <v>224</v>
      </c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</row>
    <row r="179" spans="1:60" outlineLevel="2" x14ac:dyDescent="0.25">
      <c r="A179" s="218"/>
      <c r="B179" s="219"/>
      <c r="C179" s="261" t="s">
        <v>447</v>
      </c>
      <c r="D179" s="260"/>
      <c r="E179" s="260"/>
      <c r="F179" s="260"/>
      <c r="G179" s="260"/>
      <c r="H179" s="221"/>
      <c r="I179" s="221"/>
      <c r="J179" s="221"/>
      <c r="K179" s="221"/>
      <c r="L179" s="221"/>
      <c r="M179" s="221"/>
      <c r="N179" s="220"/>
      <c r="O179" s="220"/>
      <c r="P179" s="220"/>
      <c r="Q179" s="220"/>
      <c r="R179" s="221"/>
      <c r="S179" s="221"/>
      <c r="T179" s="221"/>
      <c r="U179" s="221"/>
      <c r="V179" s="221"/>
      <c r="W179" s="221"/>
      <c r="X179" s="221"/>
      <c r="Y179" s="221"/>
      <c r="Z179" s="211"/>
      <c r="AA179" s="211"/>
      <c r="AB179" s="211"/>
      <c r="AC179" s="211"/>
      <c r="AD179" s="211"/>
      <c r="AE179" s="211"/>
      <c r="AF179" s="211"/>
      <c r="AG179" s="211" t="s">
        <v>226</v>
      </c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</row>
    <row r="180" spans="1:60" outlineLevel="2" x14ac:dyDescent="0.25">
      <c r="A180" s="218"/>
      <c r="B180" s="219"/>
      <c r="C180" s="245" t="s">
        <v>62</v>
      </c>
      <c r="D180" s="222"/>
      <c r="E180" s="223">
        <v>3</v>
      </c>
      <c r="F180" s="221"/>
      <c r="G180" s="221"/>
      <c r="H180" s="221"/>
      <c r="I180" s="221"/>
      <c r="J180" s="221"/>
      <c r="K180" s="221"/>
      <c r="L180" s="221"/>
      <c r="M180" s="221"/>
      <c r="N180" s="220"/>
      <c r="O180" s="220"/>
      <c r="P180" s="220"/>
      <c r="Q180" s="220"/>
      <c r="R180" s="221"/>
      <c r="S180" s="221"/>
      <c r="T180" s="221"/>
      <c r="U180" s="221"/>
      <c r="V180" s="221"/>
      <c r="W180" s="221"/>
      <c r="X180" s="221"/>
      <c r="Y180" s="221"/>
      <c r="Z180" s="211"/>
      <c r="AA180" s="211"/>
      <c r="AB180" s="211"/>
      <c r="AC180" s="211"/>
      <c r="AD180" s="211"/>
      <c r="AE180" s="211"/>
      <c r="AF180" s="211"/>
      <c r="AG180" s="211" t="s">
        <v>164</v>
      </c>
      <c r="AH180" s="211">
        <v>0</v>
      </c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outlineLevel="1" x14ac:dyDescent="0.25">
      <c r="A181" s="232">
        <v>53</v>
      </c>
      <c r="B181" s="233" t="s">
        <v>448</v>
      </c>
      <c r="C181" s="243" t="s">
        <v>449</v>
      </c>
      <c r="D181" s="234" t="s">
        <v>435</v>
      </c>
      <c r="E181" s="235">
        <v>3</v>
      </c>
      <c r="F181" s="236"/>
      <c r="G181" s="237">
        <f>ROUND(E181*F181,2)</f>
        <v>0</v>
      </c>
      <c r="H181" s="236"/>
      <c r="I181" s="237">
        <f>ROUND(E181*H181,2)</f>
        <v>0</v>
      </c>
      <c r="J181" s="236"/>
      <c r="K181" s="237">
        <f>ROUND(E181*J181,2)</f>
        <v>0</v>
      </c>
      <c r="L181" s="237">
        <v>21</v>
      </c>
      <c r="M181" s="237">
        <f>G181*(1+L181/100)</f>
        <v>0</v>
      </c>
      <c r="N181" s="235">
        <v>0.43093999999999999</v>
      </c>
      <c r="O181" s="235">
        <f>ROUND(E181*N181,2)</f>
        <v>1.29</v>
      </c>
      <c r="P181" s="235">
        <v>0</v>
      </c>
      <c r="Q181" s="235">
        <f>ROUND(E181*P181,2)</f>
        <v>0</v>
      </c>
      <c r="R181" s="237" t="s">
        <v>222</v>
      </c>
      <c r="S181" s="237" t="s">
        <v>156</v>
      </c>
      <c r="T181" s="238" t="s">
        <v>223</v>
      </c>
      <c r="U181" s="221">
        <v>3.8170000000000002</v>
      </c>
      <c r="V181" s="221">
        <f>ROUND(E181*U181,2)</f>
        <v>11.45</v>
      </c>
      <c r="W181" s="221"/>
      <c r="X181" s="221" t="s">
        <v>198</v>
      </c>
      <c r="Y181" s="221" t="s">
        <v>159</v>
      </c>
      <c r="Z181" s="211"/>
      <c r="AA181" s="211"/>
      <c r="AB181" s="211"/>
      <c r="AC181" s="211"/>
      <c r="AD181" s="211"/>
      <c r="AE181" s="211"/>
      <c r="AF181" s="211"/>
      <c r="AG181" s="211" t="s">
        <v>224</v>
      </c>
      <c r="AH181" s="211"/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</row>
    <row r="182" spans="1:60" ht="30.5" outlineLevel="2" x14ac:dyDescent="0.25">
      <c r="A182" s="218"/>
      <c r="B182" s="219"/>
      <c r="C182" s="261" t="s">
        <v>450</v>
      </c>
      <c r="D182" s="260"/>
      <c r="E182" s="260"/>
      <c r="F182" s="260"/>
      <c r="G182" s="260"/>
      <c r="H182" s="221"/>
      <c r="I182" s="221"/>
      <c r="J182" s="221"/>
      <c r="K182" s="221"/>
      <c r="L182" s="221"/>
      <c r="M182" s="221"/>
      <c r="N182" s="220"/>
      <c r="O182" s="220"/>
      <c r="P182" s="220"/>
      <c r="Q182" s="220"/>
      <c r="R182" s="221"/>
      <c r="S182" s="221"/>
      <c r="T182" s="221"/>
      <c r="U182" s="221"/>
      <c r="V182" s="221"/>
      <c r="W182" s="221"/>
      <c r="X182" s="221"/>
      <c r="Y182" s="221"/>
      <c r="Z182" s="211"/>
      <c r="AA182" s="211"/>
      <c r="AB182" s="211"/>
      <c r="AC182" s="211"/>
      <c r="AD182" s="211"/>
      <c r="AE182" s="211"/>
      <c r="AF182" s="211"/>
      <c r="AG182" s="211" t="s">
        <v>226</v>
      </c>
      <c r="AH182" s="211"/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41" t="str">
        <f>C182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182" s="211"/>
      <c r="BC182" s="211"/>
      <c r="BD182" s="211"/>
      <c r="BE182" s="211"/>
      <c r="BF182" s="211"/>
      <c r="BG182" s="211"/>
      <c r="BH182" s="211"/>
    </row>
    <row r="183" spans="1:60" outlineLevel="2" x14ac:dyDescent="0.25">
      <c r="A183" s="218"/>
      <c r="B183" s="219"/>
      <c r="C183" s="245" t="s">
        <v>451</v>
      </c>
      <c r="D183" s="222"/>
      <c r="E183" s="223">
        <v>3</v>
      </c>
      <c r="F183" s="221"/>
      <c r="G183" s="221"/>
      <c r="H183" s="221"/>
      <c r="I183" s="221"/>
      <c r="J183" s="221"/>
      <c r="K183" s="221"/>
      <c r="L183" s="221"/>
      <c r="M183" s="221"/>
      <c r="N183" s="220"/>
      <c r="O183" s="220"/>
      <c r="P183" s="220"/>
      <c r="Q183" s="220"/>
      <c r="R183" s="221"/>
      <c r="S183" s="221"/>
      <c r="T183" s="221"/>
      <c r="U183" s="221"/>
      <c r="V183" s="221"/>
      <c r="W183" s="221"/>
      <c r="X183" s="221"/>
      <c r="Y183" s="221"/>
      <c r="Z183" s="211"/>
      <c r="AA183" s="211"/>
      <c r="AB183" s="211"/>
      <c r="AC183" s="211"/>
      <c r="AD183" s="211"/>
      <c r="AE183" s="211"/>
      <c r="AF183" s="211"/>
      <c r="AG183" s="211" t="s">
        <v>164</v>
      </c>
      <c r="AH183" s="211">
        <v>0</v>
      </c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</row>
    <row r="184" spans="1:60" outlineLevel="1" x14ac:dyDescent="0.25">
      <c r="A184" s="232">
        <v>54</v>
      </c>
      <c r="B184" s="233" t="s">
        <v>452</v>
      </c>
      <c r="C184" s="243" t="s">
        <v>453</v>
      </c>
      <c r="D184" s="234" t="s">
        <v>435</v>
      </c>
      <c r="E184" s="235">
        <v>4</v>
      </c>
      <c r="F184" s="236"/>
      <c r="G184" s="237">
        <f>ROUND(E184*F184,2)</f>
        <v>0</v>
      </c>
      <c r="H184" s="236"/>
      <c r="I184" s="237">
        <f>ROUND(E184*H184,2)</f>
        <v>0</v>
      </c>
      <c r="J184" s="236"/>
      <c r="K184" s="237">
        <f>ROUND(E184*J184,2)</f>
        <v>0</v>
      </c>
      <c r="L184" s="237">
        <v>21</v>
      </c>
      <c r="M184" s="237">
        <f>G184*(1+L184/100)</f>
        <v>0</v>
      </c>
      <c r="N184" s="235">
        <v>0.31590000000000001</v>
      </c>
      <c r="O184" s="235">
        <f>ROUND(E184*N184,2)</f>
        <v>1.26</v>
      </c>
      <c r="P184" s="235">
        <v>0</v>
      </c>
      <c r="Q184" s="235">
        <f>ROUND(E184*P184,2)</f>
        <v>0</v>
      </c>
      <c r="R184" s="237" t="s">
        <v>222</v>
      </c>
      <c r="S184" s="237" t="s">
        <v>156</v>
      </c>
      <c r="T184" s="238" t="s">
        <v>223</v>
      </c>
      <c r="U184" s="221">
        <v>1.5509999999999999</v>
      </c>
      <c r="V184" s="221">
        <f>ROUND(E184*U184,2)</f>
        <v>6.2</v>
      </c>
      <c r="W184" s="221"/>
      <c r="X184" s="221" t="s">
        <v>198</v>
      </c>
      <c r="Y184" s="221" t="s">
        <v>159</v>
      </c>
      <c r="Z184" s="211"/>
      <c r="AA184" s="211"/>
      <c r="AB184" s="211"/>
      <c r="AC184" s="211"/>
      <c r="AD184" s="211"/>
      <c r="AE184" s="211"/>
      <c r="AF184" s="211"/>
      <c r="AG184" s="211" t="s">
        <v>224</v>
      </c>
      <c r="AH184" s="211"/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ht="30.5" outlineLevel="2" x14ac:dyDescent="0.25">
      <c r="A185" s="218"/>
      <c r="B185" s="219"/>
      <c r="C185" s="261" t="s">
        <v>450</v>
      </c>
      <c r="D185" s="260"/>
      <c r="E185" s="260"/>
      <c r="F185" s="260"/>
      <c r="G185" s="260"/>
      <c r="H185" s="221"/>
      <c r="I185" s="221"/>
      <c r="J185" s="221"/>
      <c r="K185" s="221"/>
      <c r="L185" s="221"/>
      <c r="M185" s="221"/>
      <c r="N185" s="220"/>
      <c r="O185" s="220"/>
      <c r="P185" s="220"/>
      <c r="Q185" s="220"/>
      <c r="R185" s="221"/>
      <c r="S185" s="221"/>
      <c r="T185" s="221"/>
      <c r="U185" s="221"/>
      <c r="V185" s="221"/>
      <c r="W185" s="221"/>
      <c r="X185" s="221"/>
      <c r="Y185" s="221"/>
      <c r="Z185" s="211"/>
      <c r="AA185" s="211"/>
      <c r="AB185" s="211"/>
      <c r="AC185" s="211"/>
      <c r="AD185" s="211"/>
      <c r="AE185" s="211"/>
      <c r="AF185" s="211"/>
      <c r="AG185" s="211" t="s">
        <v>226</v>
      </c>
      <c r="AH185" s="211"/>
      <c r="AI185" s="211"/>
      <c r="AJ185" s="211"/>
      <c r="AK185" s="211"/>
      <c r="AL185" s="211"/>
      <c r="AM185" s="211"/>
      <c r="AN185" s="211"/>
      <c r="AO185" s="211"/>
      <c r="AP185" s="211"/>
      <c r="AQ185" s="211"/>
      <c r="AR185" s="211"/>
      <c r="AS185" s="211"/>
      <c r="AT185" s="211"/>
      <c r="AU185" s="211"/>
      <c r="AV185" s="211"/>
      <c r="AW185" s="211"/>
      <c r="AX185" s="211"/>
      <c r="AY185" s="211"/>
      <c r="AZ185" s="211"/>
      <c r="BA185" s="241" t="str">
        <f>C185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185" s="211"/>
      <c r="BC185" s="211"/>
      <c r="BD185" s="211"/>
      <c r="BE185" s="211"/>
      <c r="BF185" s="211"/>
      <c r="BG185" s="211"/>
      <c r="BH185" s="211"/>
    </row>
    <row r="186" spans="1:60" outlineLevel="2" x14ac:dyDescent="0.25">
      <c r="A186" s="218"/>
      <c r="B186" s="219"/>
      <c r="C186" s="245" t="s">
        <v>454</v>
      </c>
      <c r="D186" s="222"/>
      <c r="E186" s="223">
        <v>4</v>
      </c>
      <c r="F186" s="221"/>
      <c r="G186" s="221"/>
      <c r="H186" s="221"/>
      <c r="I186" s="221"/>
      <c r="J186" s="221"/>
      <c r="K186" s="221"/>
      <c r="L186" s="221"/>
      <c r="M186" s="221"/>
      <c r="N186" s="220"/>
      <c r="O186" s="220"/>
      <c r="P186" s="220"/>
      <c r="Q186" s="220"/>
      <c r="R186" s="221"/>
      <c r="S186" s="221"/>
      <c r="T186" s="221"/>
      <c r="U186" s="221"/>
      <c r="V186" s="221"/>
      <c r="W186" s="221"/>
      <c r="X186" s="221"/>
      <c r="Y186" s="221"/>
      <c r="Z186" s="211"/>
      <c r="AA186" s="211"/>
      <c r="AB186" s="211"/>
      <c r="AC186" s="211"/>
      <c r="AD186" s="211"/>
      <c r="AE186" s="211"/>
      <c r="AF186" s="211"/>
      <c r="AG186" s="211" t="s">
        <v>164</v>
      </c>
      <c r="AH186" s="211">
        <v>0</v>
      </c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</row>
    <row r="187" spans="1:60" ht="20" outlineLevel="1" x14ac:dyDescent="0.25">
      <c r="A187" s="232">
        <v>55</v>
      </c>
      <c r="B187" s="233" t="s">
        <v>455</v>
      </c>
      <c r="C187" s="243" t="s">
        <v>456</v>
      </c>
      <c r="D187" s="234" t="s">
        <v>435</v>
      </c>
      <c r="E187" s="235">
        <v>5.17</v>
      </c>
      <c r="F187" s="236"/>
      <c r="G187" s="237">
        <f>ROUND(E187*F187,2)</f>
        <v>0</v>
      </c>
      <c r="H187" s="236"/>
      <c r="I187" s="237">
        <f>ROUND(E187*H187,2)</f>
        <v>0</v>
      </c>
      <c r="J187" s="236"/>
      <c r="K187" s="237">
        <f>ROUND(E187*J187,2)</f>
        <v>0</v>
      </c>
      <c r="L187" s="237">
        <v>21</v>
      </c>
      <c r="M187" s="237">
        <f>G187*(1+L187/100)</f>
        <v>0</v>
      </c>
      <c r="N187" s="235">
        <v>5.1000000000000004E-3</v>
      </c>
      <c r="O187" s="235">
        <f>ROUND(E187*N187,2)</f>
        <v>0.03</v>
      </c>
      <c r="P187" s="235">
        <v>0</v>
      </c>
      <c r="Q187" s="235">
        <f>ROUND(E187*P187,2)</f>
        <v>0</v>
      </c>
      <c r="R187" s="237" t="s">
        <v>321</v>
      </c>
      <c r="S187" s="237" t="s">
        <v>156</v>
      </c>
      <c r="T187" s="238" t="s">
        <v>223</v>
      </c>
      <c r="U187" s="221">
        <v>0</v>
      </c>
      <c r="V187" s="221">
        <f>ROUND(E187*U187,2)</f>
        <v>0</v>
      </c>
      <c r="W187" s="221"/>
      <c r="X187" s="221" t="s">
        <v>323</v>
      </c>
      <c r="Y187" s="221" t="s">
        <v>159</v>
      </c>
      <c r="Z187" s="211"/>
      <c r="AA187" s="211"/>
      <c r="AB187" s="211"/>
      <c r="AC187" s="211"/>
      <c r="AD187" s="211"/>
      <c r="AE187" s="211"/>
      <c r="AF187" s="211"/>
      <c r="AG187" s="211" t="s">
        <v>324</v>
      </c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2" x14ac:dyDescent="0.25">
      <c r="A188" s="218"/>
      <c r="B188" s="219"/>
      <c r="C188" s="245" t="s">
        <v>457</v>
      </c>
      <c r="D188" s="222"/>
      <c r="E188" s="223">
        <v>5.17</v>
      </c>
      <c r="F188" s="221"/>
      <c r="G188" s="221"/>
      <c r="H188" s="221"/>
      <c r="I188" s="221"/>
      <c r="J188" s="221"/>
      <c r="K188" s="221"/>
      <c r="L188" s="221"/>
      <c r="M188" s="221"/>
      <c r="N188" s="220"/>
      <c r="O188" s="220"/>
      <c r="P188" s="220"/>
      <c r="Q188" s="220"/>
      <c r="R188" s="221"/>
      <c r="S188" s="221"/>
      <c r="T188" s="221"/>
      <c r="U188" s="221"/>
      <c r="V188" s="221"/>
      <c r="W188" s="221"/>
      <c r="X188" s="221"/>
      <c r="Y188" s="221"/>
      <c r="Z188" s="211"/>
      <c r="AA188" s="211"/>
      <c r="AB188" s="211"/>
      <c r="AC188" s="211"/>
      <c r="AD188" s="211"/>
      <c r="AE188" s="211"/>
      <c r="AF188" s="211"/>
      <c r="AG188" s="211" t="s">
        <v>164</v>
      </c>
      <c r="AH188" s="211">
        <v>0</v>
      </c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outlineLevel="1" x14ac:dyDescent="0.25">
      <c r="A189" s="250">
        <v>56</v>
      </c>
      <c r="B189" s="251" t="s">
        <v>458</v>
      </c>
      <c r="C189" s="257" t="s">
        <v>459</v>
      </c>
      <c r="D189" s="252" t="s">
        <v>435</v>
      </c>
      <c r="E189" s="253">
        <v>1</v>
      </c>
      <c r="F189" s="254"/>
      <c r="G189" s="255">
        <f>ROUND(E189*F189,2)</f>
        <v>0</v>
      </c>
      <c r="H189" s="254"/>
      <c r="I189" s="255">
        <f>ROUND(E189*H189,2)</f>
        <v>0</v>
      </c>
      <c r="J189" s="254"/>
      <c r="K189" s="255">
        <f>ROUND(E189*J189,2)</f>
        <v>0</v>
      </c>
      <c r="L189" s="255">
        <v>21</v>
      </c>
      <c r="M189" s="255">
        <f>G189*(1+L189/100)</f>
        <v>0</v>
      </c>
      <c r="N189" s="253">
        <v>2E-3</v>
      </c>
      <c r="O189" s="253">
        <f>ROUND(E189*N189,2)</f>
        <v>0</v>
      </c>
      <c r="P189" s="253">
        <v>0</v>
      </c>
      <c r="Q189" s="253">
        <f>ROUND(E189*P189,2)</f>
        <v>0</v>
      </c>
      <c r="R189" s="255" t="s">
        <v>321</v>
      </c>
      <c r="S189" s="255" t="s">
        <v>156</v>
      </c>
      <c r="T189" s="256" t="s">
        <v>223</v>
      </c>
      <c r="U189" s="221">
        <v>0</v>
      </c>
      <c r="V189" s="221">
        <f>ROUND(E189*U189,2)</f>
        <v>0</v>
      </c>
      <c r="W189" s="221"/>
      <c r="X189" s="221" t="s">
        <v>323</v>
      </c>
      <c r="Y189" s="221" t="s">
        <v>159</v>
      </c>
      <c r="Z189" s="211"/>
      <c r="AA189" s="211"/>
      <c r="AB189" s="211"/>
      <c r="AC189" s="211"/>
      <c r="AD189" s="211"/>
      <c r="AE189" s="211"/>
      <c r="AF189" s="211"/>
      <c r="AG189" s="211" t="s">
        <v>324</v>
      </c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</row>
    <row r="190" spans="1:60" outlineLevel="1" x14ac:dyDescent="0.25">
      <c r="A190" s="250">
        <v>57</v>
      </c>
      <c r="B190" s="251" t="s">
        <v>460</v>
      </c>
      <c r="C190" s="257" t="s">
        <v>461</v>
      </c>
      <c r="D190" s="252" t="s">
        <v>435</v>
      </c>
      <c r="E190" s="253">
        <v>3</v>
      </c>
      <c r="F190" s="254"/>
      <c r="G190" s="255">
        <f>ROUND(E190*F190,2)</f>
        <v>0</v>
      </c>
      <c r="H190" s="254"/>
      <c r="I190" s="255">
        <f>ROUND(E190*H190,2)</f>
        <v>0</v>
      </c>
      <c r="J190" s="254"/>
      <c r="K190" s="255">
        <f>ROUND(E190*J190,2)</f>
        <v>0</v>
      </c>
      <c r="L190" s="255">
        <v>21</v>
      </c>
      <c r="M190" s="255">
        <f>G190*(1+L190/100)</f>
        <v>0</v>
      </c>
      <c r="N190" s="253">
        <v>0.105</v>
      </c>
      <c r="O190" s="253">
        <f>ROUND(E190*N190,2)</f>
        <v>0.32</v>
      </c>
      <c r="P190" s="253">
        <v>0</v>
      </c>
      <c r="Q190" s="253">
        <f>ROUND(E190*P190,2)</f>
        <v>0</v>
      </c>
      <c r="R190" s="255" t="s">
        <v>321</v>
      </c>
      <c r="S190" s="255" t="s">
        <v>223</v>
      </c>
      <c r="T190" s="256" t="s">
        <v>223</v>
      </c>
      <c r="U190" s="221">
        <v>0</v>
      </c>
      <c r="V190" s="221">
        <f>ROUND(E190*U190,2)</f>
        <v>0</v>
      </c>
      <c r="W190" s="221"/>
      <c r="X190" s="221" t="s">
        <v>323</v>
      </c>
      <c r="Y190" s="221" t="s">
        <v>159</v>
      </c>
      <c r="Z190" s="211"/>
      <c r="AA190" s="211"/>
      <c r="AB190" s="211"/>
      <c r="AC190" s="211"/>
      <c r="AD190" s="211"/>
      <c r="AE190" s="211"/>
      <c r="AF190" s="211"/>
      <c r="AG190" s="211" t="s">
        <v>324</v>
      </c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</row>
    <row r="191" spans="1:60" outlineLevel="1" x14ac:dyDescent="0.25">
      <c r="A191" s="250">
        <v>58</v>
      </c>
      <c r="B191" s="251" t="s">
        <v>462</v>
      </c>
      <c r="C191" s="257" t="s">
        <v>463</v>
      </c>
      <c r="D191" s="252" t="s">
        <v>435</v>
      </c>
      <c r="E191" s="253">
        <v>4</v>
      </c>
      <c r="F191" s="254"/>
      <c r="G191" s="255">
        <f>ROUND(E191*F191,2)</f>
        <v>0</v>
      </c>
      <c r="H191" s="254"/>
      <c r="I191" s="255">
        <f>ROUND(E191*H191,2)</f>
        <v>0</v>
      </c>
      <c r="J191" s="254"/>
      <c r="K191" s="255">
        <f>ROUND(E191*J191,2)</f>
        <v>0</v>
      </c>
      <c r="L191" s="255">
        <v>21</v>
      </c>
      <c r="M191" s="255">
        <f>G191*(1+L191/100)</f>
        <v>0</v>
      </c>
      <c r="N191" s="253">
        <v>8.5000000000000006E-3</v>
      </c>
      <c r="O191" s="253">
        <f>ROUND(E191*N191,2)</f>
        <v>0.03</v>
      </c>
      <c r="P191" s="253">
        <v>0</v>
      </c>
      <c r="Q191" s="253">
        <f>ROUND(E191*P191,2)</f>
        <v>0</v>
      </c>
      <c r="R191" s="255" t="s">
        <v>321</v>
      </c>
      <c r="S191" s="255" t="s">
        <v>156</v>
      </c>
      <c r="T191" s="256" t="s">
        <v>223</v>
      </c>
      <c r="U191" s="221">
        <v>0</v>
      </c>
      <c r="V191" s="221">
        <f>ROUND(E191*U191,2)</f>
        <v>0</v>
      </c>
      <c r="W191" s="221"/>
      <c r="X191" s="221" t="s">
        <v>323</v>
      </c>
      <c r="Y191" s="221" t="s">
        <v>159</v>
      </c>
      <c r="Z191" s="211"/>
      <c r="AA191" s="211"/>
      <c r="AB191" s="211"/>
      <c r="AC191" s="211"/>
      <c r="AD191" s="211"/>
      <c r="AE191" s="211"/>
      <c r="AF191" s="211"/>
      <c r="AG191" s="211" t="s">
        <v>324</v>
      </c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outlineLevel="1" x14ac:dyDescent="0.25">
      <c r="A192" s="250">
        <v>59</v>
      </c>
      <c r="B192" s="251" t="s">
        <v>464</v>
      </c>
      <c r="C192" s="257" t="s">
        <v>465</v>
      </c>
      <c r="D192" s="252" t="s">
        <v>435</v>
      </c>
      <c r="E192" s="253">
        <v>3</v>
      </c>
      <c r="F192" s="254"/>
      <c r="G192" s="255">
        <f>ROUND(E192*F192,2)</f>
        <v>0</v>
      </c>
      <c r="H192" s="254"/>
      <c r="I192" s="255">
        <f>ROUND(E192*H192,2)</f>
        <v>0</v>
      </c>
      <c r="J192" s="254"/>
      <c r="K192" s="255">
        <f>ROUND(E192*J192,2)</f>
        <v>0</v>
      </c>
      <c r="L192" s="255">
        <v>21</v>
      </c>
      <c r="M192" s="255">
        <f>G192*(1+L192/100)</f>
        <v>0</v>
      </c>
      <c r="N192" s="253">
        <v>7.1999999999999995E-2</v>
      </c>
      <c r="O192" s="253">
        <f>ROUND(E192*N192,2)</f>
        <v>0.22</v>
      </c>
      <c r="P192" s="253">
        <v>0</v>
      </c>
      <c r="Q192" s="253">
        <f>ROUND(E192*P192,2)</f>
        <v>0</v>
      </c>
      <c r="R192" s="255" t="s">
        <v>321</v>
      </c>
      <c r="S192" s="255" t="s">
        <v>223</v>
      </c>
      <c r="T192" s="256" t="s">
        <v>223</v>
      </c>
      <c r="U192" s="221">
        <v>0</v>
      </c>
      <c r="V192" s="221">
        <f>ROUND(E192*U192,2)</f>
        <v>0</v>
      </c>
      <c r="W192" s="221"/>
      <c r="X192" s="221" t="s">
        <v>323</v>
      </c>
      <c r="Y192" s="221" t="s">
        <v>159</v>
      </c>
      <c r="Z192" s="211"/>
      <c r="AA192" s="211"/>
      <c r="AB192" s="211"/>
      <c r="AC192" s="211"/>
      <c r="AD192" s="211"/>
      <c r="AE192" s="211"/>
      <c r="AF192" s="211"/>
      <c r="AG192" s="211" t="s">
        <v>324</v>
      </c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</row>
    <row r="193" spans="1:60" outlineLevel="1" x14ac:dyDescent="0.25">
      <c r="A193" s="250">
        <v>60</v>
      </c>
      <c r="B193" s="251" t="s">
        <v>466</v>
      </c>
      <c r="C193" s="257" t="s">
        <v>467</v>
      </c>
      <c r="D193" s="252" t="s">
        <v>435</v>
      </c>
      <c r="E193" s="253">
        <v>3</v>
      </c>
      <c r="F193" s="254"/>
      <c r="G193" s="255">
        <f>ROUND(E193*F193,2)</f>
        <v>0</v>
      </c>
      <c r="H193" s="254"/>
      <c r="I193" s="255">
        <f>ROUND(E193*H193,2)</f>
        <v>0</v>
      </c>
      <c r="J193" s="254"/>
      <c r="K193" s="255">
        <f>ROUND(E193*J193,2)</f>
        <v>0</v>
      </c>
      <c r="L193" s="255">
        <v>21</v>
      </c>
      <c r="M193" s="255">
        <f>G193*(1+L193/100)</f>
        <v>0</v>
      </c>
      <c r="N193" s="253">
        <v>0.111</v>
      </c>
      <c r="O193" s="253">
        <f>ROUND(E193*N193,2)</f>
        <v>0.33</v>
      </c>
      <c r="P193" s="253">
        <v>0</v>
      </c>
      <c r="Q193" s="253">
        <f>ROUND(E193*P193,2)</f>
        <v>0</v>
      </c>
      <c r="R193" s="255" t="s">
        <v>321</v>
      </c>
      <c r="S193" s="255" t="s">
        <v>223</v>
      </c>
      <c r="T193" s="256" t="s">
        <v>223</v>
      </c>
      <c r="U193" s="221">
        <v>0</v>
      </c>
      <c r="V193" s="221">
        <f>ROUND(E193*U193,2)</f>
        <v>0</v>
      </c>
      <c r="W193" s="221"/>
      <c r="X193" s="221" t="s">
        <v>323</v>
      </c>
      <c r="Y193" s="221" t="s">
        <v>159</v>
      </c>
      <c r="Z193" s="211"/>
      <c r="AA193" s="211"/>
      <c r="AB193" s="211"/>
      <c r="AC193" s="211"/>
      <c r="AD193" s="211"/>
      <c r="AE193" s="211"/>
      <c r="AF193" s="211"/>
      <c r="AG193" s="211" t="s">
        <v>324</v>
      </c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1" x14ac:dyDescent="0.25">
      <c r="A194" s="250">
        <v>61</v>
      </c>
      <c r="B194" s="251" t="s">
        <v>468</v>
      </c>
      <c r="C194" s="257" t="s">
        <v>469</v>
      </c>
      <c r="D194" s="252" t="s">
        <v>435</v>
      </c>
      <c r="E194" s="253">
        <v>3</v>
      </c>
      <c r="F194" s="254"/>
      <c r="G194" s="255">
        <f>ROUND(E194*F194,2)</f>
        <v>0</v>
      </c>
      <c r="H194" s="254"/>
      <c r="I194" s="255">
        <f>ROUND(E194*H194,2)</f>
        <v>0</v>
      </c>
      <c r="J194" s="254"/>
      <c r="K194" s="255">
        <f>ROUND(E194*J194,2)</f>
        <v>0</v>
      </c>
      <c r="L194" s="255">
        <v>21</v>
      </c>
      <c r="M194" s="255">
        <f>G194*(1+L194/100)</f>
        <v>0</v>
      </c>
      <c r="N194" s="253">
        <v>7.2999999999999995E-2</v>
      </c>
      <c r="O194" s="253">
        <f>ROUND(E194*N194,2)</f>
        <v>0.22</v>
      </c>
      <c r="P194" s="253">
        <v>0</v>
      </c>
      <c r="Q194" s="253">
        <f>ROUND(E194*P194,2)</f>
        <v>0</v>
      </c>
      <c r="R194" s="255" t="s">
        <v>321</v>
      </c>
      <c r="S194" s="255" t="s">
        <v>223</v>
      </c>
      <c r="T194" s="256" t="s">
        <v>223</v>
      </c>
      <c r="U194" s="221">
        <v>0</v>
      </c>
      <c r="V194" s="221">
        <f>ROUND(E194*U194,2)</f>
        <v>0</v>
      </c>
      <c r="W194" s="221"/>
      <c r="X194" s="221" t="s">
        <v>323</v>
      </c>
      <c r="Y194" s="221" t="s">
        <v>159</v>
      </c>
      <c r="Z194" s="211"/>
      <c r="AA194" s="211"/>
      <c r="AB194" s="211"/>
      <c r="AC194" s="211"/>
      <c r="AD194" s="211"/>
      <c r="AE194" s="211"/>
      <c r="AF194" s="211"/>
      <c r="AG194" s="211" t="s">
        <v>324</v>
      </c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outlineLevel="1" x14ac:dyDescent="0.25">
      <c r="A195" s="250">
        <v>62</v>
      </c>
      <c r="B195" s="251" t="s">
        <v>470</v>
      </c>
      <c r="C195" s="257" t="s">
        <v>471</v>
      </c>
      <c r="D195" s="252" t="s">
        <v>435</v>
      </c>
      <c r="E195" s="253">
        <v>3</v>
      </c>
      <c r="F195" s="254"/>
      <c r="G195" s="255">
        <f>ROUND(E195*F195,2)</f>
        <v>0</v>
      </c>
      <c r="H195" s="254"/>
      <c r="I195" s="255">
        <f>ROUND(E195*H195,2)</f>
        <v>0</v>
      </c>
      <c r="J195" s="254"/>
      <c r="K195" s="255">
        <f>ROUND(E195*J195,2)</f>
        <v>0</v>
      </c>
      <c r="L195" s="255">
        <v>21</v>
      </c>
      <c r="M195" s="255">
        <f>G195*(1+L195/100)</f>
        <v>0</v>
      </c>
      <c r="N195" s="253">
        <v>2.7E-2</v>
      </c>
      <c r="O195" s="253">
        <f>ROUND(E195*N195,2)</f>
        <v>0.08</v>
      </c>
      <c r="P195" s="253">
        <v>0</v>
      </c>
      <c r="Q195" s="253">
        <f>ROUND(E195*P195,2)</f>
        <v>0</v>
      </c>
      <c r="R195" s="255" t="s">
        <v>321</v>
      </c>
      <c r="S195" s="255" t="s">
        <v>223</v>
      </c>
      <c r="T195" s="256" t="s">
        <v>223</v>
      </c>
      <c r="U195" s="221">
        <v>0</v>
      </c>
      <c r="V195" s="221">
        <f>ROUND(E195*U195,2)</f>
        <v>0</v>
      </c>
      <c r="W195" s="221"/>
      <c r="X195" s="221" t="s">
        <v>323</v>
      </c>
      <c r="Y195" s="221" t="s">
        <v>159</v>
      </c>
      <c r="Z195" s="211"/>
      <c r="AA195" s="211"/>
      <c r="AB195" s="211"/>
      <c r="AC195" s="211"/>
      <c r="AD195" s="211"/>
      <c r="AE195" s="211"/>
      <c r="AF195" s="211"/>
      <c r="AG195" s="211" t="s">
        <v>324</v>
      </c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</row>
    <row r="196" spans="1:60" ht="13" x14ac:dyDescent="0.25">
      <c r="A196" s="225" t="s">
        <v>151</v>
      </c>
      <c r="B196" s="226" t="s">
        <v>107</v>
      </c>
      <c r="C196" s="242" t="s">
        <v>108</v>
      </c>
      <c r="D196" s="227"/>
      <c r="E196" s="228"/>
      <c r="F196" s="229"/>
      <c r="G196" s="229">
        <f>SUMIF(AG197:AG242,"&lt;&gt;NOR",G197:G242)</f>
        <v>0</v>
      </c>
      <c r="H196" s="229"/>
      <c r="I196" s="229">
        <f>SUM(I197:I242)</f>
        <v>0</v>
      </c>
      <c r="J196" s="229"/>
      <c r="K196" s="229">
        <f>SUM(K197:K242)</f>
        <v>0</v>
      </c>
      <c r="L196" s="229"/>
      <c r="M196" s="229">
        <f>SUM(M197:M242)</f>
        <v>0</v>
      </c>
      <c r="N196" s="228"/>
      <c r="O196" s="228">
        <f>SUM(O197:O242)</f>
        <v>154.49000000000004</v>
      </c>
      <c r="P196" s="228"/>
      <c r="Q196" s="228">
        <f>SUM(Q197:Q242)</f>
        <v>0</v>
      </c>
      <c r="R196" s="229"/>
      <c r="S196" s="229"/>
      <c r="T196" s="230"/>
      <c r="U196" s="224"/>
      <c r="V196" s="224">
        <f>SUM(V197:V242)</f>
        <v>213.17000000000002</v>
      </c>
      <c r="W196" s="224"/>
      <c r="X196" s="224"/>
      <c r="Y196" s="224"/>
      <c r="AG196" t="s">
        <v>152</v>
      </c>
    </row>
    <row r="197" spans="1:60" outlineLevel="1" x14ac:dyDescent="0.25">
      <c r="A197" s="232">
        <v>63</v>
      </c>
      <c r="B197" s="233" t="s">
        <v>472</v>
      </c>
      <c r="C197" s="243" t="s">
        <v>473</v>
      </c>
      <c r="D197" s="234" t="s">
        <v>435</v>
      </c>
      <c r="E197" s="235">
        <v>4</v>
      </c>
      <c r="F197" s="236"/>
      <c r="G197" s="237">
        <f>ROUND(E197*F197,2)</f>
        <v>0</v>
      </c>
      <c r="H197" s="236"/>
      <c r="I197" s="237">
        <f>ROUND(E197*H197,2)</f>
        <v>0</v>
      </c>
      <c r="J197" s="236"/>
      <c r="K197" s="237">
        <f>ROUND(E197*J197,2)</f>
        <v>0</v>
      </c>
      <c r="L197" s="237">
        <v>21</v>
      </c>
      <c r="M197" s="237">
        <f>G197*(1+L197/100)</f>
        <v>0</v>
      </c>
      <c r="N197" s="235">
        <v>0.25080000000000002</v>
      </c>
      <c r="O197" s="235">
        <f>ROUND(E197*N197,2)</f>
        <v>1</v>
      </c>
      <c r="P197" s="235">
        <v>0</v>
      </c>
      <c r="Q197" s="235">
        <f>ROUND(E197*P197,2)</f>
        <v>0</v>
      </c>
      <c r="R197" s="237" t="s">
        <v>222</v>
      </c>
      <c r="S197" s="237" t="s">
        <v>156</v>
      </c>
      <c r="T197" s="238" t="s">
        <v>223</v>
      </c>
      <c r="U197" s="221">
        <v>0.82</v>
      </c>
      <c r="V197" s="221">
        <f>ROUND(E197*U197,2)</f>
        <v>3.28</v>
      </c>
      <c r="W197" s="221"/>
      <c r="X197" s="221" t="s">
        <v>198</v>
      </c>
      <c r="Y197" s="221" t="s">
        <v>159</v>
      </c>
      <c r="Z197" s="211"/>
      <c r="AA197" s="211"/>
      <c r="AB197" s="211"/>
      <c r="AC197" s="211"/>
      <c r="AD197" s="211"/>
      <c r="AE197" s="211"/>
      <c r="AF197" s="211"/>
      <c r="AG197" s="211" t="s">
        <v>224</v>
      </c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</row>
    <row r="198" spans="1:60" outlineLevel="2" x14ac:dyDescent="0.25">
      <c r="A198" s="218"/>
      <c r="B198" s="219"/>
      <c r="C198" s="245" t="s">
        <v>70</v>
      </c>
      <c r="D198" s="222"/>
      <c r="E198" s="223">
        <v>4</v>
      </c>
      <c r="F198" s="221"/>
      <c r="G198" s="221"/>
      <c r="H198" s="221"/>
      <c r="I198" s="221"/>
      <c r="J198" s="221"/>
      <c r="K198" s="221"/>
      <c r="L198" s="221"/>
      <c r="M198" s="221"/>
      <c r="N198" s="220"/>
      <c r="O198" s="220"/>
      <c r="P198" s="220"/>
      <c r="Q198" s="220"/>
      <c r="R198" s="221"/>
      <c r="S198" s="221"/>
      <c r="T198" s="221"/>
      <c r="U198" s="221"/>
      <c r="V198" s="221"/>
      <c r="W198" s="221"/>
      <c r="X198" s="221"/>
      <c r="Y198" s="221"/>
      <c r="Z198" s="211"/>
      <c r="AA198" s="211"/>
      <c r="AB198" s="211"/>
      <c r="AC198" s="211"/>
      <c r="AD198" s="211"/>
      <c r="AE198" s="211"/>
      <c r="AF198" s="211"/>
      <c r="AG198" s="211" t="s">
        <v>164</v>
      </c>
      <c r="AH198" s="211">
        <v>0</v>
      </c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</row>
    <row r="199" spans="1:60" ht="20" outlineLevel="1" x14ac:dyDescent="0.25">
      <c r="A199" s="232">
        <v>64</v>
      </c>
      <c r="B199" s="233" t="s">
        <v>474</v>
      </c>
      <c r="C199" s="243" t="s">
        <v>475</v>
      </c>
      <c r="D199" s="234" t="s">
        <v>239</v>
      </c>
      <c r="E199" s="235">
        <v>406</v>
      </c>
      <c r="F199" s="236"/>
      <c r="G199" s="237">
        <f>ROUND(E199*F199,2)</f>
        <v>0</v>
      </c>
      <c r="H199" s="236"/>
      <c r="I199" s="237">
        <f>ROUND(E199*H199,2)</f>
        <v>0</v>
      </c>
      <c r="J199" s="236"/>
      <c r="K199" s="237">
        <f>ROUND(E199*J199,2)</f>
        <v>0</v>
      </c>
      <c r="L199" s="237">
        <v>21</v>
      </c>
      <c r="M199" s="237">
        <f>G199*(1+L199/100)</f>
        <v>0</v>
      </c>
      <c r="N199" s="235">
        <v>0.188</v>
      </c>
      <c r="O199" s="235">
        <f>ROUND(E199*N199,2)</f>
        <v>76.33</v>
      </c>
      <c r="P199" s="235">
        <v>0</v>
      </c>
      <c r="Q199" s="235">
        <f>ROUND(E199*P199,2)</f>
        <v>0</v>
      </c>
      <c r="R199" s="237" t="s">
        <v>222</v>
      </c>
      <c r="S199" s="237" t="s">
        <v>156</v>
      </c>
      <c r="T199" s="238" t="s">
        <v>223</v>
      </c>
      <c r="U199" s="221">
        <v>0.27200000000000002</v>
      </c>
      <c r="V199" s="221">
        <f>ROUND(E199*U199,2)</f>
        <v>110.43</v>
      </c>
      <c r="W199" s="221"/>
      <c r="X199" s="221" t="s">
        <v>198</v>
      </c>
      <c r="Y199" s="221" t="s">
        <v>159</v>
      </c>
      <c r="Z199" s="211"/>
      <c r="AA199" s="211"/>
      <c r="AB199" s="211"/>
      <c r="AC199" s="211"/>
      <c r="AD199" s="211"/>
      <c r="AE199" s="211"/>
      <c r="AF199" s="211"/>
      <c r="AG199" s="211" t="s">
        <v>224</v>
      </c>
      <c r="AH199" s="211"/>
      <c r="AI199" s="211"/>
      <c r="AJ199" s="211"/>
      <c r="AK199" s="211"/>
      <c r="AL199" s="211"/>
      <c r="AM199" s="211"/>
      <c r="AN199" s="211"/>
      <c r="AO199" s="211"/>
      <c r="AP199" s="211"/>
      <c r="AQ199" s="211"/>
      <c r="AR199" s="211"/>
      <c r="AS199" s="211"/>
      <c r="AT199" s="211"/>
      <c r="AU199" s="211"/>
      <c r="AV199" s="211"/>
      <c r="AW199" s="211"/>
      <c r="AX199" s="211"/>
      <c r="AY199" s="211"/>
      <c r="AZ199" s="211"/>
      <c r="BA199" s="211"/>
      <c r="BB199" s="211"/>
      <c r="BC199" s="211"/>
      <c r="BD199" s="211"/>
      <c r="BE199" s="211"/>
      <c r="BF199" s="211"/>
      <c r="BG199" s="211"/>
      <c r="BH199" s="211"/>
    </row>
    <row r="200" spans="1:60" outlineLevel="2" x14ac:dyDescent="0.25">
      <c r="A200" s="218"/>
      <c r="B200" s="219"/>
      <c r="C200" s="261" t="s">
        <v>476</v>
      </c>
      <c r="D200" s="260"/>
      <c r="E200" s="260"/>
      <c r="F200" s="260"/>
      <c r="G200" s="260"/>
      <c r="H200" s="221"/>
      <c r="I200" s="221"/>
      <c r="J200" s="221"/>
      <c r="K200" s="221"/>
      <c r="L200" s="221"/>
      <c r="M200" s="221"/>
      <c r="N200" s="220"/>
      <c r="O200" s="220"/>
      <c r="P200" s="220"/>
      <c r="Q200" s="220"/>
      <c r="R200" s="221"/>
      <c r="S200" s="221"/>
      <c r="T200" s="221"/>
      <c r="U200" s="221"/>
      <c r="V200" s="221"/>
      <c r="W200" s="221"/>
      <c r="X200" s="221"/>
      <c r="Y200" s="221"/>
      <c r="Z200" s="211"/>
      <c r="AA200" s="211"/>
      <c r="AB200" s="211"/>
      <c r="AC200" s="211"/>
      <c r="AD200" s="211"/>
      <c r="AE200" s="211"/>
      <c r="AF200" s="211"/>
      <c r="AG200" s="211" t="s">
        <v>226</v>
      </c>
      <c r="AH200" s="211"/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</row>
    <row r="201" spans="1:60" outlineLevel="2" x14ac:dyDescent="0.25">
      <c r="A201" s="218"/>
      <c r="B201" s="219"/>
      <c r="C201" s="245" t="s">
        <v>477</v>
      </c>
      <c r="D201" s="222"/>
      <c r="E201" s="223">
        <v>180</v>
      </c>
      <c r="F201" s="221"/>
      <c r="G201" s="221"/>
      <c r="H201" s="221"/>
      <c r="I201" s="221"/>
      <c r="J201" s="221"/>
      <c r="K201" s="221"/>
      <c r="L201" s="221"/>
      <c r="M201" s="221"/>
      <c r="N201" s="220"/>
      <c r="O201" s="220"/>
      <c r="P201" s="220"/>
      <c r="Q201" s="220"/>
      <c r="R201" s="221"/>
      <c r="S201" s="221"/>
      <c r="T201" s="221"/>
      <c r="U201" s="221"/>
      <c r="V201" s="221"/>
      <c r="W201" s="221"/>
      <c r="X201" s="221"/>
      <c r="Y201" s="221"/>
      <c r="Z201" s="211"/>
      <c r="AA201" s="211"/>
      <c r="AB201" s="211"/>
      <c r="AC201" s="211"/>
      <c r="AD201" s="211"/>
      <c r="AE201" s="211"/>
      <c r="AF201" s="211"/>
      <c r="AG201" s="211" t="s">
        <v>164</v>
      </c>
      <c r="AH201" s="211">
        <v>0</v>
      </c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</row>
    <row r="202" spans="1:60" outlineLevel="3" x14ac:dyDescent="0.25">
      <c r="A202" s="218"/>
      <c r="B202" s="219"/>
      <c r="C202" s="245" t="s">
        <v>478</v>
      </c>
      <c r="D202" s="222"/>
      <c r="E202" s="223">
        <v>18</v>
      </c>
      <c r="F202" s="221"/>
      <c r="G202" s="221"/>
      <c r="H202" s="221"/>
      <c r="I202" s="221"/>
      <c r="J202" s="221"/>
      <c r="K202" s="221"/>
      <c r="L202" s="221"/>
      <c r="M202" s="221"/>
      <c r="N202" s="220"/>
      <c r="O202" s="220"/>
      <c r="P202" s="220"/>
      <c r="Q202" s="220"/>
      <c r="R202" s="221"/>
      <c r="S202" s="221"/>
      <c r="T202" s="221"/>
      <c r="U202" s="221"/>
      <c r="V202" s="221"/>
      <c r="W202" s="221"/>
      <c r="X202" s="221"/>
      <c r="Y202" s="221"/>
      <c r="Z202" s="211"/>
      <c r="AA202" s="211"/>
      <c r="AB202" s="211"/>
      <c r="AC202" s="211"/>
      <c r="AD202" s="211"/>
      <c r="AE202" s="211"/>
      <c r="AF202" s="211"/>
      <c r="AG202" s="211" t="s">
        <v>164</v>
      </c>
      <c r="AH202" s="211">
        <v>0</v>
      </c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</row>
    <row r="203" spans="1:60" outlineLevel="3" x14ac:dyDescent="0.25">
      <c r="A203" s="218"/>
      <c r="B203" s="219"/>
      <c r="C203" s="245" t="s">
        <v>479</v>
      </c>
      <c r="D203" s="222"/>
      <c r="E203" s="223">
        <v>200</v>
      </c>
      <c r="F203" s="221"/>
      <c r="G203" s="221"/>
      <c r="H203" s="221"/>
      <c r="I203" s="221"/>
      <c r="J203" s="221"/>
      <c r="K203" s="221"/>
      <c r="L203" s="221"/>
      <c r="M203" s="221"/>
      <c r="N203" s="220"/>
      <c r="O203" s="220"/>
      <c r="P203" s="220"/>
      <c r="Q203" s="220"/>
      <c r="R203" s="221"/>
      <c r="S203" s="221"/>
      <c r="T203" s="221"/>
      <c r="U203" s="221"/>
      <c r="V203" s="221"/>
      <c r="W203" s="221"/>
      <c r="X203" s="221"/>
      <c r="Y203" s="221"/>
      <c r="Z203" s="211"/>
      <c r="AA203" s="211"/>
      <c r="AB203" s="211"/>
      <c r="AC203" s="211"/>
      <c r="AD203" s="211"/>
      <c r="AE203" s="211"/>
      <c r="AF203" s="211"/>
      <c r="AG203" s="211" t="s">
        <v>164</v>
      </c>
      <c r="AH203" s="211">
        <v>0</v>
      </c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</row>
    <row r="204" spans="1:60" outlineLevel="3" x14ac:dyDescent="0.25">
      <c r="A204" s="218"/>
      <c r="B204" s="219"/>
      <c r="C204" s="245" t="s">
        <v>480</v>
      </c>
      <c r="D204" s="222"/>
      <c r="E204" s="223">
        <v>8</v>
      </c>
      <c r="F204" s="221"/>
      <c r="G204" s="221"/>
      <c r="H204" s="221"/>
      <c r="I204" s="221"/>
      <c r="J204" s="221"/>
      <c r="K204" s="221"/>
      <c r="L204" s="221"/>
      <c r="M204" s="221"/>
      <c r="N204" s="220"/>
      <c r="O204" s="220"/>
      <c r="P204" s="220"/>
      <c r="Q204" s="220"/>
      <c r="R204" s="221"/>
      <c r="S204" s="221"/>
      <c r="T204" s="221"/>
      <c r="U204" s="221"/>
      <c r="V204" s="221"/>
      <c r="W204" s="221"/>
      <c r="X204" s="221"/>
      <c r="Y204" s="221"/>
      <c r="Z204" s="211"/>
      <c r="AA204" s="211"/>
      <c r="AB204" s="211"/>
      <c r="AC204" s="211"/>
      <c r="AD204" s="211"/>
      <c r="AE204" s="211"/>
      <c r="AF204" s="211"/>
      <c r="AG204" s="211" t="s">
        <v>164</v>
      </c>
      <c r="AH204" s="211">
        <v>0</v>
      </c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</row>
    <row r="205" spans="1:60" ht="20" outlineLevel="1" x14ac:dyDescent="0.25">
      <c r="A205" s="232">
        <v>65</v>
      </c>
      <c r="B205" s="233" t="s">
        <v>481</v>
      </c>
      <c r="C205" s="243" t="s">
        <v>482</v>
      </c>
      <c r="D205" s="234" t="s">
        <v>239</v>
      </c>
      <c r="E205" s="235">
        <v>173</v>
      </c>
      <c r="F205" s="236"/>
      <c r="G205" s="237">
        <f>ROUND(E205*F205,2)</f>
        <v>0</v>
      </c>
      <c r="H205" s="236"/>
      <c r="I205" s="237">
        <f>ROUND(E205*H205,2)</f>
        <v>0</v>
      </c>
      <c r="J205" s="236"/>
      <c r="K205" s="237">
        <f>ROUND(E205*J205,2)</f>
        <v>0</v>
      </c>
      <c r="L205" s="237">
        <v>21</v>
      </c>
      <c r="M205" s="237">
        <f>G205*(1+L205/100)</f>
        <v>0</v>
      </c>
      <c r="N205" s="235">
        <v>0.28349999999999997</v>
      </c>
      <c r="O205" s="235">
        <f>ROUND(E205*N205,2)</f>
        <v>49.05</v>
      </c>
      <c r="P205" s="235">
        <v>0</v>
      </c>
      <c r="Q205" s="235">
        <f>ROUND(E205*P205,2)</f>
        <v>0</v>
      </c>
      <c r="R205" s="237" t="s">
        <v>222</v>
      </c>
      <c r="S205" s="237" t="s">
        <v>156</v>
      </c>
      <c r="T205" s="238" t="s">
        <v>223</v>
      </c>
      <c r="U205" s="221">
        <v>0.4</v>
      </c>
      <c r="V205" s="221">
        <f>ROUND(E205*U205,2)</f>
        <v>69.2</v>
      </c>
      <c r="W205" s="221"/>
      <c r="X205" s="221" t="s">
        <v>198</v>
      </c>
      <c r="Y205" s="221" t="s">
        <v>159</v>
      </c>
      <c r="Z205" s="211"/>
      <c r="AA205" s="211"/>
      <c r="AB205" s="211"/>
      <c r="AC205" s="211"/>
      <c r="AD205" s="211"/>
      <c r="AE205" s="211"/>
      <c r="AF205" s="211"/>
      <c r="AG205" s="211" t="s">
        <v>224</v>
      </c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</row>
    <row r="206" spans="1:60" outlineLevel="2" x14ac:dyDescent="0.25">
      <c r="A206" s="218"/>
      <c r="B206" s="219"/>
      <c r="C206" s="245" t="s">
        <v>483</v>
      </c>
      <c r="D206" s="222"/>
      <c r="E206" s="223">
        <v>173</v>
      </c>
      <c r="F206" s="221"/>
      <c r="G206" s="221"/>
      <c r="H206" s="221"/>
      <c r="I206" s="221"/>
      <c r="J206" s="221"/>
      <c r="K206" s="221"/>
      <c r="L206" s="221"/>
      <c r="M206" s="221"/>
      <c r="N206" s="220"/>
      <c r="O206" s="220"/>
      <c r="P206" s="220"/>
      <c r="Q206" s="220"/>
      <c r="R206" s="221"/>
      <c r="S206" s="221"/>
      <c r="T206" s="221"/>
      <c r="U206" s="221"/>
      <c r="V206" s="221"/>
      <c r="W206" s="221"/>
      <c r="X206" s="221"/>
      <c r="Y206" s="221"/>
      <c r="Z206" s="211"/>
      <c r="AA206" s="211"/>
      <c r="AB206" s="211"/>
      <c r="AC206" s="211"/>
      <c r="AD206" s="211"/>
      <c r="AE206" s="211"/>
      <c r="AF206" s="211"/>
      <c r="AG206" s="211" t="s">
        <v>164</v>
      </c>
      <c r="AH206" s="211">
        <v>0</v>
      </c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</row>
    <row r="207" spans="1:60" outlineLevel="1" x14ac:dyDescent="0.25">
      <c r="A207" s="232">
        <v>66</v>
      </c>
      <c r="B207" s="233" t="s">
        <v>484</v>
      </c>
      <c r="C207" s="243" t="s">
        <v>485</v>
      </c>
      <c r="D207" s="234" t="s">
        <v>239</v>
      </c>
      <c r="E207" s="235">
        <v>180</v>
      </c>
      <c r="F207" s="236"/>
      <c r="G207" s="237">
        <f>ROUND(E207*F207,2)</f>
        <v>0</v>
      </c>
      <c r="H207" s="236"/>
      <c r="I207" s="237">
        <f>ROUND(E207*H207,2)</f>
        <v>0</v>
      </c>
      <c r="J207" s="236"/>
      <c r="K207" s="237">
        <f>ROUND(E207*J207,2)</f>
        <v>0</v>
      </c>
      <c r="L207" s="237">
        <v>21</v>
      </c>
      <c r="M207" s="237">
        <f>G207*(1+L207/100)</f>
        <v>0</v>
      </c>
      <c r="N207" s="235">
        <v>0</v>
      </c>
      <c r="O207" s="235">
        <f>ROUND(E207*N207,2)</f>
        <v>0</v>
      </c>
      <c r="P207" s="235">
        <v>0</v>
      </c>
      <c r="Q207" s="235">
        <f>ROUND(E207*P207,2)</f>
        <v>0</v>
      </c>
      <c r="R207" s="237" t="s">
        <v>222</v>
      </c>
      <c r="S207" s="237" t="s">
        <v>156</v>
      </c>
      <c r="T207" s="238" t="s">
        <v>223</v>
      </c>
      <c r="U207" s="221">
        <v>0.09</v>
      </c>
      <c r="V207" s="221">
        <f>ROUND(E207*U207,2)</f>
        <v>16.2</v>
      </c>
      <c r="W207" s="221"/>
      <c r="X207" s="221" t="s">
        <v>198</v>
      </c>
      <c r="Y207" s="221" t="s">
        <v>159</v>
      </c>
      <c r="Z207" s="211"/>
      <c r="AA207" s="211"/>
      <c r="AB207" s="211"/>
      <c r="AC207" s="211"/>
      <c r="AD207" s="211"/>
      <c r="AE207" s="211"/>
      <c r="AF207" s="211"/>
      <c r="AG207" s="211" t="s">
        <v>224</v>
      </c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</row>
    <row r="208" spans="1:60" outlineLevel="2" x14ac:dyDescent="0.25">
      <c r="A208" s="218"/>
      <c r="B208" s="219"/>
      <c r="C208" s="261" t="s">
        <v>486</v>
      </c>
      <c r="D208" s="260"/>
      <c r="E208" s="260"/>
      <c r="F208" s="260"/>
      <c r="G208" s="260"/>
      <c r="H208" s="221"/>
      <c r="I208" s="221"/>
      <c r="J208" s="221"/>
      <c r="K208" s="221"/>
      <c r="L208" s="221"/>
      <c r="M208" s="221"/>
      <c r="N208" s="220"/>
      <c r="O208" s="220"/>
      <c r="P208" s="220"/>
      <c r="Q208" s="220"/>
      <c r="R208" s="221"/>
      <c r="S208" s="221"/>
      <c r="T208" s="221"/>
      <c r="U208" s="221"/>
      <c r="V208" s="221"/>
      <c r="W208" s="221"/>
      <c r="X208" s="221"/>
      <c r="Y208" s="221"/>
      <c r="Z208" s="211"/>
      <c r="AA208" s="211"/>
      <c r="AB208" s="211"/>
      <c r="AC208" s="211"/>
      <c r="AD208" s="211"/>
      <c r="AE208" s="211"/>
      <c r="AF208" s="211"/>
      <c r="AG208" s="211" t="s">
        <v>226</v>
      </c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</row>
    <row r="209" spans="1:60" outlineLevel="2" x14ac:dyDescent="0.25">
      <c r="A209" s="218"/>
      <c r="B209" s="219"/>
      <c r="C209" s="245" t="s">
        <v>487</v>
      </c>
      <c r="D209" s="222"/>
      <c r="E209" s="223">
        <v>180</v>
      </c>
      <c r="F209" s="221"/>
      <c r="G209" s="221"/>
      <c r="H209" s="221"/>
      <c r="I209" s="221"/>
      <c r="J209" s="221"/>
      <c r="K209" s="221"/>
      <c r="L209" s="221"/>
      <c r="M209" s="221"/>
      <c r="N209" s="220"/>
      <c r="O209" s="220"/>
      <c r="P209" s="220"/>
      <c r="Q209" s="220"/>
      <c r="R209" s="221"/>
      <c r="S209" s="221"/>
      <c r="T209" s="221"/>
      <c r="U209" s="221"/>
      <c r="V209" s="221"/>
      <c r="W209" s="221"/>
      <c r="X209" s="221"/>
      <c r="Y209" s="221"/>
      <c r="Z209" s="211"/>
      <c r="AA209" s="211"/>
      <c r="AB209" s="211"/>
      <c r="AC209" s="211"/>
      <c r="AD209" s="211"/>
      <c r="AE209" s="211"/>
      <c r="AF209" s="211"/>
      <c r="AG209" s="211" t="s">
        <v>164</v>
      </c>
      <c r="AH209" s="211">
        <v>0</v>
      </c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</row>
    <row r="210" spans="1:60" outlineLevel="1" x14ac:dyDescent="0.25">
      <c r="A210" s="232">
        <v>67</v>
      </c>
      <c r="B210" s="233" t="s">
        <v>488</v>
      </c>
      <c r="C210" s="243" t="s">
        <v>489</v>
      </c>
      <c r="D210" s="234" t="s">
        <v>239</v>
      </c>
      <c r="E210" s="235">
        <v>380</v>
      </c>
      <c r="F210" s="236"/>
      <c r="G210" s="237">
        <f>ROUND(E210*F210,2)</f>
        <v>0</v>
      </c>
      <c r="H210" s="236"/>
      <c r="I210" s="237">
        <f>ROUND(E210*H210,2)</f>
        <v>0</v>
      </c>
      <c r="J210" s="236"/>
      <c r="K210" s="237">
        <f>ROUND(E210*J210,2)</f>
        <v>0</v>
      </c>
      <c r="L210" s="237">
        <v>21</v>
      </c>
      <c r="M210" s="237">
        <f>G210*(1+L210/100)</f>
        <v>0</v>
      </c>
      <c r="N210" s="235">
        <v>0</v>
      </c>
      <c r="O210" s="235">
        <f>ROUND(E210*N210,2)</f>
        <v>0</v>
      </c>
      <c r="P210" s="235">
        <v>0</v>
      </c>
      <c r="Q210" s="235">
        <f>ROUND(E210*P210,2)</f>
        <v>0</v>
      </c>
      <c r="R210" s="237" t="s">
        <v>222</v>
      </c>
      <c r="S210" s="237" t="s">
        <v>156</v>
      </c>
      <c r="T210" s="238" t="s">
        <v>223</v>
      </c>
      <c r="U210" s="221">
        <v>3.6999999999999998E-2</v>
      </c>
      <c r="V210" s="221">
        <f>ROUND(E210*U210,2)</f>
        <v>14.06</v>
      </c>
      <c r="W210" s="221"/>
      <c r="X210" s="221" t="s">
        <v>198</v>
      </c>
      <c r="Y210" s="221" t="s">
        <v>159</v>
      </c>
      <c r="Z210" s="211"/>
      <c r="AA210" s="211"/>
      <c r="AB210" s="211"/>
      <c r="AC210" s="211"/>
      <c r="AD210" s="211"/>
      <c r="AE210" s="211"/>
      <c r="AF210" s="211"/>
      <c r="AG210" s="211" t="s">
        <v>224</v>
      </c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</row>
    <row r="211" spans="1:60" outlineLevel="2" x14ac:dyDescent="0.25">
      <c r="A211" s="218"/>
      <c r="B211" s="219"/>
      <c r="C211" s="261" t="s">
        <v>490</v>
      </c>
      <c r="D211" s="260"/>
      <c r="E211" s="260"/>
      <c r="F211" s="260"/>
      <c r="G211" s="260"/>
      <c r="H211" s="221"/>
      <c r="I211" s="221"/>
      <c r="J211" s="221"/>
      <c r="K211" s="221"/>
      <c r="L211" s="221"/>
      <c r="M211" s="221"/>
      <c r="N211" s="220"/>
      <c r="O211" s="220"/>
      <c r="P211" s="220"/>
      <c r="Q211" s="220"/>
      <c r="R211" s="221"/>
      <c r="S211" s="221"/>
      <c r="T211" s="221"/>
      <c r="U211" s="221"/>
      <c r="V211" s="221"/>
      <c r="W211" s="221"/>
      <c r="X211" s="221"/>
      <c r="Y211" s="221"/>
      <c r="Z211" s="211"/>
      <c r="AA211" s="211"/>
      <c r="AB211" s="211"/>
      <c r="AC211" s="211"/>
      <c r="AD211" s="211"/>
      <c r="AE211" s="211"/>
      <c r="AF211" s="211"/>
      <c r="AG211" s="211" t="s">
        <v>226</v>
      </c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</row>
    <row r="212" spans="1:60" outlineLevel="2" x14ac:dyDescent="0.25">
      <c r="A212" s="218"/>
      <c r="B212" s="219"/>
      <c r="C212" s="245" t="s">
        <v>491</v>
      </c>
      <c r="D212" s="222"/>
      <c r="E212" s="223">
        <v>180</v>
      </c>
      <c r="F212" s="221"/>
      <c r="G212" s="221"/>
      <c r="H212" s="221"/>
      <c r="I212" s="221"/>
      <c r="J212" s="221"/>
      <c r="K212" s="221"/>
      <c r="L212" s="221"/>
      <c r="M212" s="221"/>
      <c r="N212" s="220"/>
      <c r="O212" s="220"/>
      <c r="P212" s="220"/>
      <c r="Q212" s="220"/>
      <c r="R212" s="221"/>
      <c r="S212" s="221"/>
      <c r="T212" s="221"/>
      <c r="U212" s="221"/>
      <c r="V212" s="221"/>
      <c r="W212" s="221"/>
      <c r="X212" s="221"/>
      <c r="Y212" s="221"/>
      <c r="Z212" s="211"/>
      <c r="AA212" s="211"/>
      <c r="AB212" s="211"/>
      <c r="AC212" s="211"/>
      <c r="AD212" s="211"/>
      <c r="AE212" s="211"/>
      <c r="AF212" s="211"/>
      <c r="AG212" s="211" t="s">
        <v>164</v>
      </c>
      <c r="AH212" s="211">
        <v>0</v>
      </c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</row>
    <row r="213" spans="1:60" outlineLevel="3" x14ac:dyDescent="0.25">
      <c r="A213" s="218"/>
      <c r="B213" s="219"/>
      <c r="C213" s="245" t="s">
        <v>492</v>
      </c>
      <c r="D213" s="222"/>
      <c r="E213" s="223">
        <v>10</v>
      </c>
      <c r="F213" s="221"/>
      <c r="G213" s="221"/>
      <c r="H213" s="221"/>
      <c r="I213" s="221"/>
      <c r="J213" s="221"/>
      <c r="K213" s="221"/>
      <c r="L213" s="221"/>
      <c r="M213" s="221"/>
      <c r="N213" s="220"/>
      <c r="O213" s="220"/>
      <c r="P213" s="220"/>
      <c r="Q213" s="220"/>
      <c r="R213" s="221"/>
      <c r="S213" s="221"/>
      <c r="T213" s="221"/>
      <c r="U213" s="221"/>
      <c r="V213" s="221"/>
      <c r="W213" s="221"/>
      <c r="X213" s="221"/>
      <c r="Y213" s="221"/>
      <c r="Z213" s="211"/>
      <c r="AA213" s="211"/>
      <c r="AB213" s="211"/>
      <c r="AC213" s="211"/>
      <c r="AD213" s="211"/>
      <c r="AE213" s="211"/>
      <c r="AF213" s="211"/>
      <c r="AG213" s="211" t="s">
        <v>164</v>
      </c>
      <c r="AH213" s="211">
        <v>0</v>
      </c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</row>
    <row r="214" spans="1:60" outlineLevel="3" x14ac:dyDescent="0.25">
      <c r="A214" s="218"/>
      <c r="B214" s="219"/>
      <c r="C214" s="245" t="s">
        <v>493</v>
      </c>
      <c r="D214" s="222"/>
      <c r="E214" s="223">
        <v>190</v>
      </c>
      <c r="F214" s="221"/>
      <c r="G214" s="221"/>
      <c r="H214" s="221"/>
      <c r="I214" s="221"/>
      <c r="J214" s="221"/>
      <c r="K214" s="221"/>
      <c r="L214" s="221"/>
      <c r="M214" s="221"/>
      <c r="N214" s="220"/>
      <c r="O214" s="220"/>
      <c r="P214" s="220"/>
      <c r="Q214" s="220"/>
      <c r="R214" s="221"/>
      <c r="S214" s="221"/>
      <c r="T214" s="221"/>
      <c r="U214" s="221"/>
      <c r="V214" s="221"/>
      <c r="W214" s="221"/>
      <c r="X214" s="221"/>
      <c r="Y214" s="221"/>
      <c r="Z214" s="211"/>
      <c r="AA214" s="211"/>
      <c r="AB214" s="211"/>
      <c r="AC214" s="211"/>
      <c r="AD214" s="211"/>
      <c r="AE214" s="211"/>
      <c r="AF214" s="211"/>
      <c r="AG214" s="211" t="s">
        <v>164</v>
      </c>
      <c r="AH214" s="211">
        <v>0</v>
      </c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</row>
    <row r="215" spans="1:60" ht="20" outlineLevel="1" x14ac:dyDescent="0.25">
      <c r="A215" s="232">
        <v>68</v>
      </c>
      <c r="B215" s="233" t="s">
        <v>494</v>
      </c>
      <c r="C215" s="243" t="s">
        <v>495</v>
      </c>
      <c r="D215" s="234" t="s">
        <v>435</v>
      </c>
      <c r="E215" s="235">
        <v>2</v>
      </c>
      <c r="F215" s="236"/>
      <c r="G215" s="237">
        <f>ROUND(E215*F215,2)</f>
        <v>0</v>
      </c>
      <c r="H215" s="236"/>
      <c r="I215" s="237">
        <f>ROUND(E215*H215,2)</f>
        <v>0</v>
      </c>
      <c r="J215" s="236"/>
      <c r="K215" s="237">
        <f>ROUND(E215*J215,2)</f>
        <v>0</v>
      </c>
      <c r="L215" s="237">
        <v>21</v>
      </c>
      <c r="M215" s="237">
        <f>G215*(1+L215/100)</f>
        <v>0</v>
      </c>
      <c r="N215" s="235">
        <v>5.1000000000000004E-3</v>
      </c>
      <c r="O215" s="235">
        <f>ROUND(E215*N215,2)</f>
        <v>0.01</v>
      </c>
      <c r="P215" s="235">
        <v>0</v>
      </c>
      <c r="Q215" s="235">
        <f>ROUND(E215*P215,2)</f>
        <v>0</v>
      </c>
      <c r="R215" s="237" t="s">
        <v>321</v>
      </c>
      <c r="S215" s="237" t="s">
        <v>156</v>
      </c>
      <c r="T215" s="238" t="s">
        <v>223</v>
      </c>
      <c r="U215" s="221">
        <v>0</v>
      </c>
      <c r="V215" s="221">
        <f>ROUND(E215*U215,2)</f>
        <v>0</v>
      </c>
      <c r="W215" s="221"/>
      <c r="X215" s="221" t="s">
        <v>323</v>
      </c>
      <c r="Y215" s="221" t="s">
        <v>159</v>
      </c>
      <c r="Z215" s="211"/>
      <c r="AA215" s="211"/>
      <c r="AB215" s="211"/>
      <c r="AC215" s="211"/>
      <c r="AD215" s="211"/>
      <c r="AE215" s="211"/>
      <c r="AF215" s="211"/>
      <c r="AG215" s="211" t="s">
        <v>324</v>
      </c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</row>
    <row r="216" spans="1:60" outlineLevel="2" x14ac:dyDescent="0.25">
      <c r="A216" s="218"/>
      <c r="B216" s="219"/>
      <c r="C216" s="245" t="s">
        <v>496</v>
      </c>
      <c r="D216" s="222"/>
      <c r="E216" s="223">
        <v>2</v>
      </c>
      <c r="F216" s="221"/>
      <c r="G216" s="221"/>
      <c r="H216" s="221"/>
      <c r="I216" s="221"/>
      <c r="J216" s="221"/>
      <c r="K216" s="221"/>
      <c r="L216" s="221"/>
      <c r="M216" s="221"/>
      <c r="N216" s="220"/>
      <c r="O216" s="220"/>
      <c r="P216" s="220"/>
      <c r="Q216" s="220"/>
      <c r="R216" s="221"/>
      <c r="S216" s="221"/>
      <c r="T216" s="221"/>
      <c r="U216" s="221"/>
      <c r="V216" s="221"/>
      <c r="W216" s="221"/>
      <c r="X216" s="221"/>
      <c r="Y216" s="221"/>
      <c r="Z216" s="211"/>
      <c r="AA216" s="211"/>
      <c r="AB216" s="211"/>
      <c r="AC216" s="211"/>
      <c r="AD216" s="211"/>
      <c r="AE216" s="211"/>
      <c r="AF216" s="211"/>
      <c r="AG216" s="211" t="s">
        <v>164</v>
      </c>
      <c r="AH216" s="211">
        <v>0</v>
      </c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1"/>
      <c r="BF216" s="211"/>
      <c r="BG216" s="211"/>
      <c r="BH216" s="211"/>
    </row>
    <row r="217" spans="1:60" ht="20" outlineLevel="1" x14ac:dyDescent="0.25">
      <c r="A217" s="232">
        <v>69</v>
      </c>
      <c r="B217" s="233" t="s">
        <v>497</v>
      </c>
      <c r="C217" s="243" t="s">
        <v>498</v>
      </c>
      <c r="D217" s="234" t="s">
        <v>435</v>
      </c>
      <c r="E217" s="235">
        <v>2</v>
      </c>
      <c r="F217" s="236"/>
      <c r="G217" s="237">
        <f>ROUND(E217*F217,2)</f>
        <v>0</v>
      </c>
      <c r="H217" s="236"/>
      <c r="I217" s="237">
        <f>ROUND(E217*H217,2)</f>
        <v>0</v>
      </c>
      <c r="J217" s="236"/>
      <c r="K217" s="237">
        <f>ROUND(E217*J217,2)</f>
        <v>0</v>
      </c>
      <c r="L217" s="237">
        <v>21</v>
      </c>
      <c r="M217" s="237">
        <f>G217*(1+L217/100)</f>
        <v>0</v>
      </c>
      <c r="N217" s="235">
        <v>5.1000000000000004E-3</v>
      </c>
      <c r="O217" s="235">
        <f>ROUND(E217*N217,2)</f>
        <v>0.01</v>
      </c>
      <c r="P217" s="235">
        <v>0</v>
      </c>
      <c r="Q217" s="235">
        <f>ROUND(E217*P217,2)</f>
        <v>0</v>
      </c>
      <c r="R217" s="237" t="s">
        <v>321</v>
      </c>
      <c r="S217" s="237" t="s">
        <v>156</v>
      </c>
      <c r="T217" s="238" t="s">
        <v>223</v>
      </c>
      <c r="U217" s="221">
        <v>0</v>
      </c>
      <c r="V217" s="221">
        <f>ROUND(E217*U217,2)</f>
        <v>0</v>
      </c>
      <c r="W217" s="221"/>
      <c r="X217" s="221" t="s">
        <v>323</v>
      </c>
      <c r="Y217" s="221" t="s">
        <v>159</v>
      </c>
      <c r="Z217" s="211"/>
      <c r="AA217" s="211"/>
      <c r="AB217" s="211"/>
      <c r="AC217" s="211"/>
      <c r="AD217" s="211"/>
      <c r="AE217" s="211"/>
      <c r="AF217" s="211"/>
      <c r="AG217" s="211" t="s">
        <v>324</v>
      </c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1"/>
      <c r="AU217" s="211"/>
      <c r="AV217" s="211"/>
      <c r="AW217" s="211"/>
      <c r="AX217" s="211"/>
      <c r="AY217" s="211"/>
      <c r="AZ217" s="211"/>
      <c r="BA217" s="211"/>
      <c r="BB217" s="211"/>
      <c r="BC217" s="211"/>
      <c r="BD217" s="211"/>
      <c r="BE217" s="211"/>
      <c r="BF217" s="211"/>
      <c r="BG217" s="211"/>
      <c r="BH217" s="211"/>
    </row>
    <row r="218" spans="1:60" outlineLevel="2" x14ac:dyDescent="0.25">
      <c r="A218" s="218"/>
      <c r="B218" s="219"/>
      <c r="C218" s="245" t="s">
        <v>499</v>
      </c>
      <c r="D218" s="222"/>
      <c r="E218" s="223">
        <v>2</v>
      </c>
      <c r="F218" s="221"/>
      <c r="G218" s="221"/>
      <c r="H218" s="221"/>
      <c r="I218" s="221"/>
      <c r="J218" s="221"/>
      <c r="K218" s="221"/>
      <c r="L218" s="221"/>
      <c r="M218" s="221"/>
      <c r="N218" s="220"/>
      <c r="O218" s="220"/>
      <c r="P218" s="220"/>
      <c r="Q218" s="220"/>
      <c r="R218" s="221"/>
      <c r="S218" s="221"/>
      <c r="T218" s="221"/>
      <c r="U218" s="221"/>
      <c r="V218" s="221"/>
      <c r="W218" s="221"/>
      <c r="X218" s="221"/>
      <c r="Y218" s="221"/>
      <c r="Z218" s="211"/>
      <c r="AA218" s="211"/>
      <c r="AB218" s="211"/>
      <c r="AC218" s="211"/>
      <c r="AD218" s="211"/>
      <c r="AE218" s="211"/>
      <c r="AF218" s="211"/>
      <c r="AG218" s="211" t="s">
        <v>164</v>
      </c>
      <c r="AH218" s="211">
        <v>0</v>
      </c>
      <c r="AI218" s="211"/>
      <c r="AJ218" s="211"/>
      <c r="AK218" s="211"/>
      <c r="AL218" s="211"/>
      <c r="AM218" s="211"/>
      <c r="AN218" s="211"/>
      <c r="AO218" s="211"/>
      <c r="AP218" s="211"/>
      <c r="AQ218" s="211"/>
      <c r="AR218" s="211"/>
      <c r="AS218" s="211"/>
      <c r="AT218" s="211"/>
      <c r="AU218" s="211"/>
      <c r="AV218" s="211"/>
      <c r="AW218" s="211"/>
      <c r="AX218" s="211"/>
      <c r="AY218" s="211"/>
      <c r="AZ218" s="211"/>
      <c r="BA218" s="211"/>
      <c r="BB218" s="211"/>
      <c r="BC218" s="211"/>
      <c r="BD218" s="211"/>
      <c r="BE218" s="211"/>
      <c r="BF218" s="211"/>
      <c r="BG218" s="211"/>
      <c r="BH218" s="211"/>
    </row>
    <row r="219" spans="1:60" ht="20" outlineLevel="1" x14ac:dyDescent="0.25">
      <c r="A219" s="232">
        <v>70</v>
      </c>
      <c r="B219" s="233" t="s">
        <v>500</v>
      </c>
      <c r="C219" s="243" t="s">
        <v>501</v>
      </c>
      <c r="D219" s="234" t="s">
        <v>435</v>
      </c>
      <c r="E219" s="235">
        <v>1</v>
      </c>
      <c r="F219" s="236"/>
      <c r="G219" s="237">
        <f>ROUND(E219*F219,2)</f>
        <v>0</v>
      </c>
      <c r="H219" s="236"/>
      <c r="I219" s="237">
        <f>ROUND(E219*H219,2)</f>
        <v>0</v>
      </c>
      <c r="J219" s="236"/>
      <c r="K219" s="237">
        <f>ROUND(E219*J219,2)</f>
        <v>0</v>
      </c>
      <c r="L219" s="237">
        <v>21</v>
      </c>
      <c r="M219" s="237">
        <f>G219*(1+L219/100)</f>
        <v>0</v>
      </c>
      <c r="N219" s="235">
        <v>5.1000000000000004E-3</v>
      </c>
      <c r="O219" s="235">
        <f>ROUND(E219*N219,2)</f>
        <v>0.01</v>
      </c>
      <c r="P219" s="235">
        <v>0</v>
      </c>
      <c r="Q219" s="235">
        <f>ROUND(E219*P219,2)</f>
        <v>0</v>
      </c>
      <c r="R219" s="237" t="s">
        <v>321</v>
      </c>
      <c r="S219" s="237" t="s">
        <v>156</v>
      </c>
      <c r="T219" s="238" t="s">
        <v>223</v>
      </c>
      <c r="U219" s="221">
        <v>0</v>
      </c>
      <c r="V219" s="221">
        <f>ROUND(E219*U219,2)</f>
        <v>0</v>
      </c>
      <c r="W219" s="221"/>
      <c r="X219" s="221" t="s">
        <v>323</v>
      </c>
      <c r="Y219" s="221" t="s">
        <v>159</v>
      </c>
      <c r="Z219" s="211"/>
      <c r="AA219" s="211"/>
      <c r="AB219" s="211"/>
      <c r="AC219" s="211"/>
      <c r="AD219" s="211"/>
      <c r="AE219" s="211"/>
      <c r="AF219" s="211"/>
      <c r="AG219" s="211" t="s">
        <v>324</v>
      </c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</row>
    <row r="220" spans="1:60" outlineLevel="2" x14ac:dyDescent="0.25">
      <c r="A220" s="218"/>
      <c r="B220" s="219"/>
      <c r="C220" s="245" t="s">
        <v>58</v>
      </c>
      <c r="D220" s="222"/>
      <c r="E220" s="223">
        <v>1</v>
      </c>
      <c r="F220" s="221"/>
      <c r="G220" s="221"/>
      <c r="H220" s="221"/>
      <c r="I220" s="221"/>
      <c r="J220" s="221"/>
      <c r="K220" s="221"/>
      <c r="L220" s="221"/>
      <c r="M220" s="221"/>
      <c r="N220" s="220"/>
      <c r="O220" s="220"/>
      <c r="P220" s="220"/>
      <c r="Q220" s="220"/>
      <c r="R220" s="221"/>
      <c r="S220" s="221"/>
      <c r="T220" s="221"/>
      <c r="U220" s="221"/>
      <c r="V220" s="221"/>
      <c r="W220" s="221"/>
      <c r="X220" s="221"/>
      <c r="Y220" s="221"/>
      <c r="Z220" s="211"/>
      <c r="AA220" s="211"/>
      <c r="AB220" s="211"/>
      <c r="AC220" s="211"/>
      <c r="AD220" s="211"/>
      <c r="AE220" s="211"/>
      <c r="AF220" s="211"/>
      <c r="AG220" s="211" t="s">
        <v>164</v>
      </c>
      <c r="AH220" s="211">
        <v>0</v>
      </c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1"/>
      <c r="BD220" s="211"/>
      <c r="BE220" s="211"/>
      <c r="BF220" s="211"/>
      <c r="BG220" s="211"/>
      <c r="BH220" s="211"/>
    </row>
    <row r="221" spans="1:60" outlineLevel="1" x14ac:dyDescent="0.25">
      <c r="A221" s="232">
        <v>71</v>
      </c>
      <c r="B221" s="233" t="s">
        <v>502</v>
      </c>
      <c r="C221" s="243" t="s">
        <v>503</v>
      </c>
      <c r="D221" s="234" t="s">
        <v>435</v>
      </c>
      <c r="E221" s="235">
        <v>4</v>
      </c>
      <c r="F221" s="236"/>
      <c r="G221" s="237">
        <f>ROUND(E221*F221,2)</f>
        <v>0</v>
      </c>
      <c r="H221" s="236"/>
      <c r="I221" s="237">
        <f>ROUND(E221*H221,2)</f>
        <v>0</v>
      </c>
      <c r="J221" s="236"/>
      <c r="K221" s="237">
        <f>ROUND(E221*J221,2)</f>
        <v>0</v>
      </c>
      <c r="L221" s="237">
        <v>21</v>
      </c>
      <c r="M221" s="237">
        <f>G221*(1+L221/100)</f>
        <v>0</v>
      </c>
      <c r="N221" s="235">
        <v>0</v>
      </c>
      <c r="O221" s="235">
        <f>ROUND(E221*N221,2)</f>
        <v>0</v>
      </c>
      <c r="P221" s="235">
        <v>0</v>
      </c>
      <c r="Q221" s="235">
        <f>ROUND(E221*P221,2)</f>
        <v>0</v>
      </c>
      <c r="R221" s="237" t="s">
        <v>321</v>
      </c>
      <c r="S221" s="237" t="s">
        <v>156</v>
      </c>
      <c r="T221" s="238" t="s">
        <v>223</v>
      </c>
      <c r="U221" s="221">
        <v>0</v>
      </c>
      <c r="V221" s="221">
        <f>ROUND(E221*U221,2)</f>
        <v>0</v>
      </c>
      <c r="W221" s="221"/>
      <c r="X221" s="221" t="s">
        <v>323</v>
      </c>
      <c r="Y221" s="221" t="s">
        <v>159</v>
      </c>
      <c r="Z221" s="211"/>
      <c r="AA221" s="211"/>
      <c r="AB221" s="211"/>
      <c r="AC221" s="211"/>
      <c r="AD221" s="211"/>
      <c r="AE221" s="211"/>
      <c r="AF221" s="211"/>
      <c r="AG221" s="211" t="s">
        <v>324</v>
      </c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  <c r="AR221" s="211"/>
      <c r="AS221" s="211"/>
      <c r="AT221" s="211"/>
      <c r="AU221" s="211"/>
      <c r="AV221" s="211"/>
      <c r="AW221" s="211"/>
      <c r="AX221" s="211"/>
      <c r="AY221" s="211"/>
      <c r="AZ221" s="211"/>
      <c r="BA221" s="211"/>
      <c r="BB221" s="211"/>
      <c r="BC221" s="211"/>
      <c r="BD221" s="211"/>
      <c r="BE221" s="211"/>
      <c r="BF221" s="211"/>
      <c r="BG221" s="211"/>
      <c r="BH221" s="211"/>
    </row>
    <row r="222" spans="1:60" outlineLevel="2" x14ac:dyDescent="0.25">
      <c r="A222" s="218"/>
      <c r="B222" s="219"/>
      <c r="C222" s="245" t="s">
        <v>70</v>
      </c>
      <c r="D222" s="222"/>
      <c r="E222" s="223">
        <v>4</v>
      </c>
      <c r="F222" s="221"/>
      <c r="G222" s="221"/>
      <c r="H222" s="221"/>
      <c r="I222" s="221"/>
      <c r="J222" s="221"/>
      <c r="K222" s="221"/>
      <c r="L222" s="221"/>
      <c r="M222" s="221"/>
      <c r="N222" s="220"/>
      <c r="O222" s="220"/>
      <c r="P222" s="220"/>
      <c r="Q222" s="220"/>
      <c r="R222" s="221"/>
      <c r="S222" s="221"/>
      <c r="T222" s="221"/>
      <c r="U222" s="221"/>
      <c r="V222" s="221"/>
      <c r="W222" s="221"/>
      <c r="X222" s="221"/>
      <c r="Y222" s="221"/>
      <c r="Z222" s="211"/>
      <c r="AA222" s="211"/>
      <c r="AB222" s="211"/>
      <c r="AC222" s="211"/>
      <c r="AD222" s="211"/>
      <c r="AE222" s="211"/>
      <c r="AF222" s="211"/>
      <c r="AG222" s="211" t="s">
        <v>164</v>
      </c>
      <c r="AH222" s="211">
        <v>0</v>
      </c>
      <c r="AI222" s="211"/>
      <c r="AJ222" s="211"/>
      <c r="AK222" s="211"/>
      <c r="AL222" s="211"/>
      <c r="AM222" s="211"/>
      <c r="AN222" s="211"/>
      <c r="AO222" s="211"/>
      <c r="AP222" s="211"/>
      <c r="AQ222" s="211"/>
      <c r="AR222" s="211"/>
      <c r="AS222" s="211"/>
      <c r="AT222" s="211"/>
      <c r="AU222" s="211"/>
      <c r="AV222" s="211"/>
      <c r="AW222" s="211"/>
      <c r="AX222" s="211"/>
      <c r="AY222" s="211"/>
      <c r="AZ222" s="211"/>
      <c r="BA222" s="211"/>
      <c r="BB222" s="211"/>
      <c r="BC222" s="211"/>
      <c r="BD222" s="211"/>
      <c r="BE222" s="211"/>
      <c r="BF222" s="211"/>
      <c r="BG222" s="211"/>
      <c r="BH222" s="211"/>
    </row>
    <row r="223" spans="1:60" outlineLevel="1" x14ac:dyDescent="0.25">
      <c r="A223" s="232">
        <v>72</v>
      </c>
      <c r="B223" s="233" t="s">
        <v>504</v>
      </c>
      <c r="C223" s="243" t="s">
        <v>505</v>
      </c>
      <c r="D223" s="234" t="s">
        <v>435</v>
      </c>
      <c r="E223" s="235">
        <v>216.3</v>
      </c>
      <c r="F223" s="236"/>
      <c r="G223" s="237">
        <f>ROUND(E223*F223,2)</f>
        <v>0</v>
      </c>
      <c r="H223" s="236"/>
      <c r="I223" s="237">
        <f>ROUND(E223*H223,2)</f>
        <v>0</v>
      </c>
      <c r="J223" s="236"/>
      <c r="K223" s="237">
        <f>ROUND(E223*J223,2)</f>
        <v>0</v>
      </c>
      <c r="L223" s="237">
        <v>21</v>
      </c>
      <c r="M223" s="237">
        <f>G223*(1+L223/100)</f>
        <v>0</v>
      </c>
      <c r="N223" s="235">
        <v>0.06</v>
      </c>
      <c r="O223" s="235">
        <f>ROUND(E223*N223,2)</f>
        <v>12.98</v>
      </c>
      <c r="P223" s="235">
        <v>0</v>
      </c>
      <c r="Q223" s="235">
        <f>ROUND(E223*P223,2)</f>
        <v>0</v>
      </c>
      <c r="R223" s="237" t="s">
        <v>321</v>
      </c>
      <c r="S223" s="237" t="s">
        <v>156</v>
      </c>
      <c r="T223" s="238" t="s">
        <v>223</v>
      </c>
      <c r="U223" s="221">
        <v>0</v>
      </c>
      <c r="V223" s="221">
        <f>ROUND(E223*U223,2)</f>
        <v>0</v>
      </c>
      <c r="W223" s="221"/>
      <c r="X223" s="221" t="s">
        <v>323</v>
      </c>
      <c r="Y223" s="221" t="s">
        <v>159</v>
      </c>
      <c r="Z223" s="211"/>
      <c r="AA223" s="211"/>
      <c r="AB223" s="211"/>
      <c r="AC223" s="211"/>
      <c r="AD223" s="211"/>
      <c r="AE223" s="211"/>
      <c r="AF223" s="211"/>
      <c r="AG223" s="211" t="s">
        <v>324</v>
      </c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</row>
    <row r="224" spans="1:60" outlineLevel="2" x14ac:dyDescent="0.25">
      <c r="A224" s="218"/>
      <c r="B224" s="219"/>
      <c r="C224" s="245" t="s">
        <v>506</v>
      </c>
      <c r="D224" s="222"/>
      <c r="E224" s="223">
        <v>206</v>
      </c>
      <c r="F224" s="221"/>
      <c r="G224" s="221"/>
      <c r="H224" s="221"/>
      <c r="I224" s="221"/>
      <c r="J224" s="221"/>
      <c r="K224" s="221"/>
      <c r="L224" s="221"/>
      <c r="M224" s="221"/>
      <c r="N224" s="220"/>
      <c r="O224" s="220"/>
      <c r="P224" s="220"/>
      <c r="Q224" s="220"/>
      <c r="R224" s="221"/>
      <c r="S224" s="221"/>
      <c r="T224" s="221"/>
      <c r="U224" s="221"/>
      <c r="V224" s="221"/>
      <c r="W224" s="221"/>
      <c r="X224" s="221"/>
      <c r="Y224" s="221"/>
      <c r="Z224" s="211"/>
      <c r="AA224" s="211"/>
      <c r="AB224" s="211"/>
      <c r="AC224" s="211"/>
      <c r="AD224" s="211"/>
      <c r="AE224" s="211"/>
      <c r="AF224" s="211"/>
      <c r="AG224" s="211" t="s">
        <v>164</v>
      </c>
      <c r="AH224" s="211">
        <v>0</v>
      </c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</row>
    <row r="225" spans="1:60" outlineLevel="3" x14ac:dyDescent="0.25">
      <c r="A225" s="218"/>
      <c r="B225" s="219"/>
      <c r="C225" s="245" t="s">
        <v>507</v>
      </c>
      <c r="D225" s="222"/>
      <c r="E225" s="223">
        <v>10.3</v>
      </c>
      <c r="F225" s="221"/>
      <c r="G225" s="221"/>
      <c r="H225" s="221"/>
      <c r="I225" s="221"/>
      <c r="J225" s="221"/>
      <c r="K225" s="221"/>
      <c r="L225" s="221"/>
      <c r="M225" s="221"/>
      <c r="N225" s="220"/>
      <c r="O225" s="220"/>
      <c r="P225" s="220"/>
      <c r="Q225" s="220"/>
      <c r="R225" s="221"/>
      <c r="S225" s="221"/>
      <c r="T225" s="221"/>
      <c r="U225" s="221"/>
      <c r="V225" s="221"/>
      <c r="W225" s="221"/>
      <c r="X225" s="221"/>
      <c r="Y225" s="221"/>
      <c r="Z225" s="211"/>
      <c r="AA225" s="211"/>
      <c r="AB225" s="211"/>
      <c r="AC225" s="211"/>
      <c r="AD225" s="211"/>
      <c r="AE225" s="211"/>
      <c r="AF225" s="211"/>
      <c r="AG225" s="211" t="s">
        <v>164</v>
      </c>
      <c r="AH225" s="211">
        <v>0</v>
      </c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</row>
    <row r="226" spans="1:60" outlineLevel="1" x14ac:dyDescent="0.25">
      <c r="A226" s="232">
        <v>73</v>
      </c>
      <c r="B226" s="233" t="s">
        <v>508</v>
      </c>
      <c r="C226" s="243" t="s">
        <v>509</v>
      </c>
      <c r="D226" s="234" t="s">
        <v>435</v>
      </c>
      <c r="E226" s="235">
        <v>132.87</v>
      </c>
      <c r="F226" s="236"/>
      <c r="G226" s="237">
        <f>ROUND(E226*F226,2)</f>
        <v>0</v>
      </c>
      <c r="H226" s="236"/>
      <c r="I226" s="237">
        <f>ROUND(E226*H226,2)</f>
        <v>0</v>
      </c>
      <c r="J226" s="236"/>
      <c r="K226" s="237">
        <f>ROUND(E226*J226,2)</f>
        <v>0</v>
      </c>
      <c r="L226" s="237">
        <v>21</v>
      </c>
      <c r="M226" s="237">
        <f>G226*(1+L226/100)</f>
        <v>0</v>
      </c>
      <c r="N226" s="235">
        <v>0.08</v>
      </c>
      <c r="O226" s="235">
        <f>ROUND(E226*N226,2)</f>
        <v>10.63</v>
      </c>
      <c r="P226" s="235">
        <v>0</v>
      </c>
      <c r="Q226" s="235">
        <f>ROUND(E226*P226,2)</f>
        <v>0</v>
      </c>
      <c r="R226" s="237" t="s">
        <v>321</v>
      </c>
      <c r="S226" s="237" t="s">
        <v>156</v>
      </c>
      <c r="T226" s="238" t="s">
        <v>223</v>
      </c>
      <c r="U226" s="221">
        <v>0</v>
      </c>
      <c r="V226" s="221">
        <f>ROUND(E226*U226,2)</f>
        <v>0</v>
      </c>
      <c r="W226" s="221"/>
      <c r="X226" s="221" t="s">
        <v>323</v>
      </c>
      <c r="Y226" s="221" t="s">
        <v>159</v>
      </c>
      <c r="Z226" s="211"/>
      <c r="AA226" s="211"/>
      <c r="AB226" s="211"/>
      <c r="AC226" s="211"/>
      <c r="AD226" s="211"/>
      <c r="AE226" s="211"/>
      <c r="AF226" s="211"/>
      <c r="AG226" s="211" t="s">
        <v>324</v>
      </c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1"/>
      <c r="BF226" s="211"/>
      <c r="BG226" s="211"/>
      <c r="BH226" s="211"/>
    </row>
    <row r="227" spans="1:60" outlineLevel="2" x14ac:dyDescent="0.25">
      <c r="A227" s="218"/>
      <c r="B227" s="219"/>
      <c r="C227" s="262" t="s">
        <v>407</v>
      </c>
      <c r="D227" s="258"/>
      <c r="E227" s="259"/>
      <c r="F227" s="221"/>
      <c r="G227" s="221"/>
      <c r="H227" s="221"/>
      <c r="I227" s="221"/>
      <c r="J227" s="221"/>
      <c r="K227" s="221"/>
      <c r="L227" s="221"/>
      <c r="M227" s="221"/>
      <c r="N227" s="220"/>
      <c r="O227" s="220"/>
      <c r="P227" s="220"/>
      <c r="Q227" s="220"/>
      <c r="R227" s="221"/>
      <c r="S227" s="221"/>
      <c r="T227" s="221"/>
      <c r="U227" s="221"/>
      <c r="V227" s="221"/>
      <c r="W227" s="221"/>
      <c r="X227" s="221"/>
      <c r="Y227" s="221"/>
      <c r="Z227" s="211"/>
      <c r="AA227" s="211"/>
      <c r="AB227" s="211"/>
      <c r="AC227" s="211"/>
      <c r="AD227" s="211"/>
      <c r="AE227" s="211"/>
      <c r="AF227" s="211"/>
      <c r="AG227" s="211" t="s">
        <v>164</v>
      </c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1"/>
      <c r="BF227" s="211"/>
      <c r="BG227" s="211"/>
      <c r="BH227" s="211"/>
    </row>
    <row r="228" spans="1:60" outlineLevel="3" x14ac:dyDescent="0.25">
      <c r="A228" s="218"/>
      <c r="B228" s="219"/>
      <c r="C228" s="263" t="s">
        <v>510</v>
      </c>
      <c r="D228" s="258"/>
      <c r="E228" s="259">
        <v>180</v>
      </c>
      <c r="F228" s="221"/>
      <c r="G228" s="221"/>
      <c r="H228" s="221"/>
      <c r="I228" s="221"/>
      <c r="J228" s="221"/>
      <c r="K228" s="221"/>
      <c r="L228" s="221"/>
      <c r="M228" s="221"/>
      <c r="N228" s="220"/>
      <c r="O228" s="220"/>
      <c r="P228" s="220"/>
      <c r="Q228" s="220"/>
      <c r="R228" s="221"/>
      <c r="S228" s="221"/>
      <c r="T228" s="221"/>
      <c r="U228" s="221"/>
      <c r="V228" s="221"/>
      <c r="W228" s="221"/>
      <c r="X228" s="221"/>
      <c r="Y228" s="221"/>
      <c r="Z228" s="211"/>
      <c r="AA228" s="211"/>
      <c r="AB228" s="211"/>
      <c r="AC228" s="211"/>
      <c r="AD228" s="211"/>
      <c r="AE228" s="211"/>
      <c r="AF228" s="211"/>
      <c r="AG228" s="211" t="s">
        <v>164</v>
      </c>
      <c r="AH228" s="211">
        <v>2</v>
      </c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1"/>
      <c r="BF228" s="211"/>
      <c r="BG228" s="211"/>
      <c r="BH228" s="211"/>
    </row>
    <row r="229" spans="1:60" outlineLevel="3" x14ac:dyDescent="0.25">
      <c r="A229" s="218"/>
      <c r="B229" s="219"/>
      <c r="C229" s="263" t="s">
        <v>511</v>
      </c>
      <c r="D229" s="258"/>
      <c r="E229" s="259">
        <v>-39</v>
      </c>
      <c r="F229" s="221"/>
      <c r="G229" s="221"/>
      <c r="H229" s="221"/>
      <c r="I229" s="221"/>
      <c r="J229" s="221"/>
      <c r="K229" s="221"/>
      <c r="L229" s="221"/>
      <c r="M229" s="221"/>
      <c r="N229" s="220"/>
      <c r="O229" s="220"/>
      <c r="P229" s="220"/>
      <c r="Q229" s="220"/>
      <c r="R229" s="221"/>
      <c r="S229" s="221"/>
      <c r="T229" s="221"/>
      <c r="U229" s="221"/>
      <c r="V229" s="221"/>
      <c r="W229" s="221"/>
      <c r="X229" s="221"/>
      <c r="Y229" s="221"/>
      <c r="Z229" s="211"/>
      <c r="AA229" s="211"/>
      <c r="AB229" s="211"/>
      <c r="AC229" s="211"/>
      <c r="AD229" s="211"/>
      <c r="AE229" s="211"/>
      <c r="AF229" s="211"/>
      <c r="AG229" s="211" t="s">
        <v>164</v>
      </c>
      <c r="AH229" s="211">
        <v>2</v>
      </c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</row>
    <row r="230" spans="1:60" outlineLevel="3" x14ac:dyDescent="0.25">
      <c r="A230" s="218"/>
      <c r="B230" s="219"/>
      <c r="C230" s="263" t="s">
        <v>512</v>
      </c>
      <c r="D230" s="258"/>
      <c r="E230" s="259">
        <v>-12</v>
      </c>
      <c r="F230" s="221"/>
      <c r="G230" s="221"/>
      <c r="H230" s="221"/>
      <c r="I230" s="221"/>
      <c r="J230" s="221"/>
      <c r="K230" s="221"/>
      <c r="L230" s="221"/>
      <c r="M230" s="221"/>
      <c r="N230" s="220"/>
      <c r="O230" s="220"/>
      <c r="P230" s="220"/>
      <c r="Q230" s="220"/>
      <c r="R230" s="221"/>
      <c r="S230" s="221"/>
      <c r="T230" s="221"/>
      <c r="U230" s="221"/>
      <c r="V230" s="221"/>
      <c r="W230" s="221"/>
      <c r="X230" s="221"/>
      <c r="Y230" s="221"/>
      <c r="Z230" s="211"/>
      <c r="AA230" s="211"/>
      <c r="AB230" s="211"/>
      <c r="AC230" s="211"/>
      <c r="AD230" s="211"/>
      <c r="AE230" s="211"/>
      <c r="AF230" s="211"/>
      <c r="AG230" s="211" t="s">
        <v>164</v>
      </c>
      <c r="AH230" s="211">
        <v>2</v>
      </c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</row>
    <row r="231" spans="1:60" outlineLevel="3" x14ac:dyDescent="0.25">
      <c r="A231" s="218"/>
      <c r="B231" s="219"/>
      <c r="C231" s="262" t="s">
        <v>414</v>
      </c>
      <c r="D231" s="258"/>
      <c r="E231" s="259"/>
      <c r="F231" s="221"/>
      <c r="G231" s="221"/>
      <c r="H231" s="221"/>
      <c r="I231" s="221"/>
      <c r="J231" s="221"/>
      <c r="K231" s="221"/>
      <c r="L231" s="221"/>
      <c r="M231" s="221"/>
      <c r="N231" s="220"/>
      <c r="O231" s="220"/>
      <c r="P231" s="220"/>
      <c r="Q231" s="220"/>
      <c r="R231" s="221"/>
      <c r="S231" s="221"/>
      <c r="T231" s="221"/>
      <c r="U231" s="221"/>
      <c r="V231" s="221"/>
      <c r="W231" s="221"/>
      <c r="X231" s="221"/>
      <c r="Y231" s="221"/>
      <c r="Z231" s="211"/>
      <c r="AA231" s="211"/>
      <c r="AB231" s="211"/>
      <c r="AC231" s="211"/>
      <c r="AD231" s="211"/>
      <c r="AE231" s="211"/>
      <c r="AF231" s="211"/>
      <c r="AG231" s="211" t="s">
        <v>164</v>
      </c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</row>
    <row r="232" spans="1:60" outlineLevel="3" x14ac:dyDescent="0.25">
      <c r="A232" s="218"/>
      <c r="B232" s="219"/>
      <c r="C232" s="245" t="s">
        <v>513</v>
      </c>
      <c r="D232" s="222"/>
      <c r="E232" s="223">
        <v>132.87</v>
      </c>
      <c r="F232" s="221"/>
      <c r="G232" s="221"/>
      <c r="H232" s="221"/>
      <c r="I232" s="221"/>
      <c r="J232" s="221"/>
      <c r="K232" s="221"/>
      <c r="L232" s="221"/>
      <c r="M232" s="221"/>
      <c r="N232" s="220"/>
      <c r="O232" s="220"/>
      <c r="P232" s="220"/>
      <c r="Q232" s="220"/>
      <c r="R232" s="221"/>
      <c r="S232" s="221"/>
      <c r="T232" s="221"/>
      <c r="U232" s="221"/>
      <c r="V232" s="221"/>
      <c r="W232" s="221"/>
      <c r="X232" s="221"/>
      <c r="Y232" s="221"/>
      <c r="Z232" s="211"/>
      <c r="AA232" s="211"/>
      <c r="AB232" s="211"/>
      <c r="AC232" s="211"/>
      <c r="AD232" s="211"/>
      <c r="AE232" s="211"/>
      <c r="AF232" s="211"/>
      <c r="AG232" s="211" t="s">
        <v>164</v>
      </c>
      <c r="AH232" s="211">
        <v>0</v>
      </c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</row>
    <row r="233" spans="1:60" ht="20" outlineLevel="1" x14ac:dyDescent="0.25">
      <c r="A233" s="232">
        <v>74</v>
      </c>
      <c r="B233" s="233" t="s">
        <v>514</v>
      </c>
      <c r="C233" s="243" t="s">
        <v>515</v>
      </c>
      <c r="D233" s="234" t="s">
        <v>435</v>
      </c>
      <c r="E233" s="235">
        <v>58.71</v>
      </c>
      <c r="F233" s="236"/>
      <c r="G233" s="237">
        <f>ROUND(E233*F233,2)</f>
        <v>0</v>
      </c>
      <c r="H233" s="236"/>
      <c r="I233" s="237">
        <f>ROUND(E233*H233,2)</f>
        <v>0</v>
      </c>
      <c r="J233" s="236"/>
      <c r="K233" s="237">
        <f>ROUND(E233*J233,2)</f>
        <v>0</v>
      </c>
      <c r="L233" s="237">
        <v>21</v>
      </c>
      <c r="M233" s="237">
        <f>G233*(1+L233/100)</f>
        <v>0</v>
      </c>
      <c r="N233" s="235">
        <v>5.1999999999999998E-2</v>
      </c>
      <c r="O233" s="235">
        <f>ROUND(E233*N233,2)</f>
        <v>3.05</v>
      </c>
      <c r="P233" s="235">
        <v>0</v>
      </c>
      <c r="Q233" s="235">
        <f>ROUND(E233*P233,2)</f>
        <v>0</v>
      </c>
      <c r="R233" s="237" t="s">
        <v>321</v>
      </c>
      <c r="S233" s="237" t="s">
        <v>156</v>
      </c>
      <c r="T233" s="238" t="s">
        <v>223</v>
      </c>
      <c r="U233" s="221">
        <v>0</v>
      </c>
      <c r="V233" s="221">
        <f>ROUND(E233*U233,2)</f>
        <v>0</v>
      </c>
      <c r="W233" s="221"/>
      <c r="X233" s="221" t="s">
        <v>323</v>
      </c>
      <c r="Y233" s="221" t="s">
        <v>159</v>
      </c>
      <c r="Z233" s="211"/>
      <c r="AA233" s="211"/>
      <c r="AB233" s="211"/>
      <c r="AC233" s="211"/>
      <c r="AD233" s="211"/>
      <c r="AE233" s="211"/>
      <c r="AF233" s="211"/>
      <c r="AG233" s="211" t="s">
        <v>324</v>
      </c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  <c r="AR233" s="211"/>
      <c r="AS233" s="211"/>
      <c r="AT233" s="211"/>
      <c r="AU233" s="211"/>
      <c r="AV233" s="211"/>
      <c r="AW233" s="211"/>
      <c r="AX233" s="211"/>
      <c r="AY233" s="211"/>
      <c r="AZ233" s="211"/>
      <c r="BA233" s="211"/>
      <c r="BB233" s="211"/>
      <c r="BC233" s="211"/>
      <c r="BD233" s="211"/>
      <c r="BE233" s="211"/>
      <c r="BF233" s="211"/>
      <c r="BG233" s="211"/>
      <c r="BH233" s="211"/>
    </row>
    <row r="234" spans="1:60" outlineLevel="2" x14ac:dyDescent="0.25">
      <c r="A234" s="218"/>
      <c r="B234" s="219"/>
      <c r="C234" s="262" t="s">
        <v>407</v>
      </c>
      <c r="D234" s="258"/>
      <c r="E234" s="259"/>
      <c r="F234" s="221"/>
      <c r="G234" s="221"/>
      <c r="H234" s="221"/>
      <c r="I234" s="221"/>
      <c r="J234" s="221"/>
      <c r="K234" s="221"/>
      <c r="L234" s="221"/>
      <c r="M234" s="221"/>
      <c r="N234" s="220"/>
      <c r="O234" s="220"/>
      <c r="P234" s="220"/>
      <c r="Q234" s="220"/>
      <c r="R234" s="221"/>
      <c r="S234" s="221"/>
      <c r="T234" s="221"/>
      <c r="U234" s="221"/>
      <c r="V234" s="221"/>
      <c r="W234" s="221"/>
      <c r="X234" s="221"/>
      <c r="Y234" s="221"/>
      <c r="Z234" s="211"/>
      <c r="AA234" s="211"/>
      <c r="AB234" s="211"/>
      <c r="AC234" s="211"/>
      <c r="AD234" s="211"/>
      <c r="AE234" s="211"/>
      <c r="AF234" s="211"/>
      <c r="AG234" s="211" t="s">
        <v>164</v>
      </c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</row>
    <row r="235" spans="1:60" outlineLevel="3" x14ac:dyDescent="0.25">
      <c r="A235" s="218"/>
      <c r="B235" s="219"/>
      <c r="C235" s="263" t="s">
        <v>516</v>
      </c>
      <c r="D235" s="258"/>
      <c r="E235" s="259">
        <v>39</v>
      </c>
      <c r="F235" s="221"/>
      <c r="G235" s="221"/>
      <c r="H235" s="221"/>
      <c r="I235" s="221"/>
      <c r="J235" s="221"/>
      <c r="K235" s="221"/>
      <c r="L235" s="221"/>
      <c r="M235" s="221"/>
      <c r="N235" s="220"/>
      <c r="O235" s="220"/>
      <c r="P235" s="220"/>
      <c r="Q235" s="220"/>
      <c r="R235" s="221"/>
      <c r="S235" s="221"/>
      <c r="T235" s="221"/>
      <c r="U235" s="221"/>
      <c r="V235" s="221"/>
      <c r="W235" s="221"/>
      <c r="X235" s="221"/>
      <c r="Y235" s="221"/>
      <c r="Z235" s="211"/>
      <c r="AA235" s="211"/>
      <c r="AB235" s="211"/>
      <c r="AC235" s="211"/>
      <c r="AD235" s="211"/>
      <c r="AE235" s="211"/>
      <c r="AF235" s="211"/>
      <c r="AG235" s="211" t="s">
        <v>164</v>
      </c>
      <c r="AH235" s="211">
        <v>2</v>
      </c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211"/>
      <c r="BB235" s="211"/>
      <c r="BC235" s="211"/>
      <c r="BD235" s="211"/>
      <c r="BE235" s="211"/>
      <c r="BF235" s="211"/>
      <c r="BG235" s="211"/>
      <c r="BH235" s="211"/>
    </row>
    <row r="236" spans="1:60" outlineLevel="3" x14ac:dyDescent="0.25">
      <c r="A236" s="218"/>
      <c r="B236" s="219"/>
      <c r="C236" s="263" t="s">
        <v>517</v>
      </c>
      <c r="D236" s="258"/>
      <c r="E236" s="259">
        <v>18</v>
      </c>
      <c r="F236" s="221"/>
      <c r="G236" s="221"/>
      <c r="H236" s="221"/>
      <c r="I236" s="221"/>
      <c r="J236" s="221"/>
      <c r="K236" s="221"/>
      <c r="L236" s="221"/>
      <c r="M236" s="221"/>
      <c r="N236" s="220"/>
      <c r="O236" s="220"/>
      <c r="P236" s="220"/>
      <c r="Q236" s="220"/>
      <c r="R236" s="221"/>
      <c r="S236" s="221"/>
      <c r="T236" s="221"/>
      <c r="U236" s="221"/>
      <c r="V236" s="221"/>
      <c r="W236" s="221"/>
      <c r="X236" s="221"/>
      <c r="Y236" s="221"/>
      <c r="Z236" s="211"/>
      <c r="AA236" s="211"/>
      <c r="AB236" s="211"/>
      <c r="AC236" s="211"/>
      <c r="AD236" s="211"/>
      <c r="AE236" s="211"/>
      <c r="AF236" s="211"/>
      <c r="AG236" s="211" t="s">
        <v>164</v>
      </c>
      <c r="AH236" s="211">
        <v>2</v>
      </c>
      <c r="AI236" s="211"/>
      <c r="AJ236" s="211"/>
      <c r="AK236" s="211"/>
      <c r="AL236" s="211"/>
      <c r="AM236" s="211"/>
      <c r="AN236" s="211"/>
      <c r="AO236" s="211"/>
      <c r="AP236" s="211"/>
      <c r="AQ236" s="211"/>
      <c r="AR236" s="211"/>
      <c r="AS236" s="211"/>
      <c r="AT236" s="211"/>
      <c r="AU236" s="211"/>
      <c r="AV236" s="211"/>
      <c r="AW236" s="211"/>
      <c r="AX236" s="211"/>
      <c r="AY236" s="211"/>
      <c r="AZ236" s="211"/>
      <c r="BA236" s="211"/>
      <c r="BB236" s="211"/>
      <c r="BC236" s="211"/>
      <c r="BD236" s="211"/>
      <c r="BE236" s="211"/>
      <c r="BF236" s="211"/>
      <c r="BG236" s="211"/>
      <c r="BH236" s="211"/>
    </row>
    <row r="237" spans="1:60" outlineLevel="3" x14ac:dyDescent="0.25">
      <c r="A237" s="218"/>
      <c r="B237" s="219"/>
      <c r="C237" s="262" t="s">
        <v>414</v>
      </c>
      <c r="D237" s="258"/>
      <c r="E237" s="259"/>
      <c r="F237" s="221"/>
      <c r="G237" s="221"/>
      <c r="H237" s="221"/>
      <c r="I237" s="221"/>
      <c r="J237" s="221"/>
      <c r="K237" s="221"/>
      <c r="L237" s="221"/>
      <c r="M237" s="221"/>
      <c r="N237" s="220"/>
      <c r="O237" s="220"/>
      <c r="P237" s="220"/>
      <c r="Q237" s="220"/>
      <c r="R237" s="221"/>
      <c r="S237" s="221"/>
      <c r="T237" s="221"/>
      <c r="U237" s="221"/>
      <c r="V237" s="221"/>
      <c r="W237" s="221"/>
      <c r="X237" s="221"/>
      <c r="Y237" s="221"/>
      <c r="Z237" s="211"/>
      <c r="AA237" s="211"/>
      <c r="AB237" s="211"/>
      <c r="AC237" s="211"/>
      <c r="AD237" s="211"/>
      <c r="AE237" s="211"/>
      <c r="AF237" s="211"/>
      <c r="AG237" s="211" t="s">
        <v>164</v>
      </c>
      <c r="AH237" s="211"/>
      <c r="AI237" s="211"/>
      <c r="AJ237" s="211"/>
      <c r="AK237" s="211"/>
      <c r="AL237" s="211"/>
      <c r="AM237" s="211"/>
      <c r="AN237" s="211"/>
      <c r="AO237" s="211"/>
      <c r="AP237" s="211"/>
      <c r="AQ237" s="211"/>
      <c r="AR237" s="211"/>
      <c r="AS237" s="211"/>
      <c r="AT237" s="211"/>
      <c r="AU237" s="211"/>
      <c r="AV237" s="211"/>
      <c r="AW237" s="211"/>
      <c r="AX237" s="211"/>
      <c r="AY237" s="211"/>
      <c r="AZ237" s="211"/>
      <c r="BA237" s="211"/>
      <c r="BB237" s="211"/>
      <c r="BC237" s="211"/>
      <c r="BD237" s="211"/>
      <c r="BE237" s="211"/>
      <c r="BF237" s="211"/>
      <c r="BG237" s="211"/>
      <c r="BH237" s="211"/>
    </row>
    <row r="238" spans="1:60" outlineLevel="3" x14ac:dyDescent="0.25">
      <c r="A238" s="218"/>
      <c r="B238" s="219"/>
      <c r="C238" s="245" t="s">
        <v>518</v>
      </c>
      <c r="D238" s="222"/>
      <c r="E238" s="223">
        <v>58.71</v>
      </c>
      <c r="F238" s="221"/>
      <c r="G238" s="221"/>
      <c r="H238" s="221"/>
      <c r="I238" s="221"/>
      <c r="J238" s="221"/>
      <c r="K238" s="221"/>
      <c r="L238" s="221"/>
      <c r="M238" s="221"/>
      <c r="N238" s="220"/>
      <c r="O238" s="220"/>
      <c r="P238" s="220"/>
      <c r="Q238" s="220"/>
      <c r="R238" s="221"/>
      <c r="S238" s="221"/>
      <c r="T238" s="221"/>
      <c r="U238" s="221"/>
      <c r="V238" s="221"/>
      <c r="W238" s="221"/>
      <c r="X238" s="221"/>
      <c r="Y238" s="221"/>
      <c r="Z238" s="211"/>
      <c r="AA238" s="211"/>
      <c r="AB238" s="211"/>
      <c r="AC238" s="211"/>
      <c r="AD238" s="211"/>
      <c r="AE238" s="211"/>
      <c r="AF238" s="211"/>
      <c r="AG238" s="211" t="s">
        <v>164</v>
      </c>
      <c r="AH238" s="211">
        <v>0</v>
      </c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1"/>
      <c r="BD238" s="211"/>
      <c r="BE238" s="211"/>
      <c r="BF238" s="211"/>
      <c r="BG238" s="211"/>
      <c r="BH238" s="211"/>
    </row>
    <row r="239" spans="1:60" ht="20" outlineLevel="1" x14ac:dyDescent="0.25">
      <c r="A239" s="232">
        <v>75</v>
      </c>
      <c r="B239" s="233" t="s">
        <v>519</v>
      </c>
      <c r="C239" s="243" t="s">
        <v>520</v>
      </c>
      <c r="D239" s="234" t="s">
        <v>435</v>
      </c>
      <c r="E239" s="235">
        <v>10.3</v>
      </c>
      <c r="F239" s="236"/>
      <c r="G239" s="237">
        <f>ROUND(E239*F239,2)</f>
        <v>0</v>
      </c>
      <c r="H239" s="236"/>
      <c r="I239" s="237">
        <f>ROUND(E239*H239,2)</f>
        <v>0</v>
      </c>
      <c r="J239" s="236"/>
      <c r="K239" s="237">
        <f>ROUND(E239*J239,2)</f>
        <v>0</v>
      </c>
      <c r="L239" s="237">
        <v>21</v>
      </c>
      <c r="M239" s="237">
        <f>G239*(1+L239/100)</f>
        <v>0</v>
      </c>
      <c r="N239" s="235">
        <v>6.9000000000000006E-2</v>
      </c>
      <c r="O239" s="235">
        <f>ROUND(E239*N239,2)</f>
        <v>0.71</v>
      </c>
      <c r="P239" s="235">
        <v>0</v>
      </c>
      <c r="Q239" s="235">
        <f>ROUND(E239*P239,2)</f>
        <v>0</v>
      </c>
      <c r="R239" s="237" t="s">
        <v>321</v>
      </c>
      <c r="S239" s="237" t="s">
        <v>156</v>
      </c>
      <c r="T239" s="238" t="s">
        <v>223</v>
      </c>
      <c r="U239" s="221">
        <v>0</v>
      </c>
      <c r="V239" s="221">
        <f>ROUND(E239*U239,2)</f>
        <v>0</v>
      </c>
      <c r="W239" s="221"/>
      <c r="X239" s="221" t="s">
        <v>323</v>
      </c>
      <c r="Y239" s="221" t="s">
        <v>159</v>
      </c>
      <c r="Z239" s="211"/>
      <c r="AA239" s="211"/>
      <c r="AB239" s="211"/>
      <c r="AC239" s="211"/>
      <c r="AD239" s="211"/>
      <c r="AE239" s="211"/>
      <c r="AF239" s="211"/>
      <c r="AG239" s="211" t="s">
        <v>324</v>
      </c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  <c r="AR239" s="211"/>
      <c r="AS239" s="211"/>
      <c r="AT239" s="211"/>
      <c r="AU239" s="211"/>
      <c r="AV239" s="211"/>
      <c r="AW239" s="211"/>
      <c r="AX239" s="211"/>
      <c r="AY239" s="211"/>
      <c r="AZ239" s="211"/>
      <c r="BA239" s="211"/>
      <c r="BB239" s="211"/>
      <c r="BC239" s="211"/>
      <c r="BD239" s="211"/>
      <c r="BE239" s="211"/>
      <c r="BF239" s="211"/>
      <c r="BG239" s="211"/>
      <c r="BH239" s="211"/>
    </row>
    <row r="240" spans="1:60" outlineLevel="2" x14ac:dyDescent="0.25">
      <c r="A240" s="218"/>
      <c r="B240" s="219"/>
      <c r="C240" s="245" t="s">
        <v>521</v>
      </c>
      <c r="D240" s="222"/>
      <c r="E240" s="223">
        <v>10.3</v>
      </c>
      <c r="F240" s="221"/>
      <c r="G240" s="221"/>
      <c r="H240" s="221"/>
      <c r="I240" s="221"/>
      <c r="J240" s="221"/>
      <c r="K240" s="221"/>
      <c r="L240" s="221"/>
      <c r="M240" s="221"/>
      <c r="N240" s="220"/>
      <c r="O240" s="220"/>
      <c r="P240" s="220"/>
      <c r="Q240" s="220"/>
      <c r="R240" s="221"/>
      <c r="S240" s="221"/>
      <c r="T240" s="221"/>
      <c r="U240" s="221"/>
      <c r="V240" s="221"/>
      <c r="W240" s="221"/>
      <c r="X240" s="221"/>
      <c r="Y240" s="221"/>
      <c r="Z240" s="211"/>
      <c r="AA240" s="211"/>
      <c r="AB240" s="211"/>
      <c r="AC240" s="211"/>
      <c r="AD240" s="211"/>
      <c r="AE240" s="211"/>
      <c r="AF240" s="211"/>
      <c r="AG240" s="211" t="s">
        <v>164</v>
      </c>
      <c r="AH240" s="211">
        <v>0</v>
      </c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1"/>
      <c r="AT240" s="211"/>
      <c r="AU240" s="211"/>
      <c r="AV240" s="211"/>
      <c r="AW240" s="211"/>
      <c r="AX240" s="211"/>
      <c r="AY240" s="211"/>
      <c r="AZ240" s="211"/>
      <c r="BA240" s="211"/>
      <c r="BB240" s="211"/>
      <c r="BC240" s="211"/>
      <c r="BD240" s="211"/>
      <c r="BE240" s="211"/>
      <c r="BF240" s="211"/>
      <c r="BG240" s="211"/>
      <c r="BH240" s="211"/>
    </row>
    <row r="241" spans="1:60" ht="20" outlineLevel="1" x14ac:dyDescent="0.25">
      <c r="A241" s="232">
        <v>76</v>
      </c>
      <c r="B241" s="233" t="s">
        <v>522</v>
      </c>
      <c r="C241" s="243" t="s">
        <v>523</v>
      </c>
      <c r="D241" s="234" t="s">
        <v>435</v>
      </c>
      <c r="E241" s="235">
        <v>10.3</v>
      </c>
      <c r="F241" s="236"/>
      <c r="G241" s="237">
        <f>ROUND(E241*F241,2)</f>
        <v>0</v>
      </c>
      <c r="H241" s="236"/>
      <c r="I241" s="237">
        <f>ROUND(E241*H241,2)</f>
        <v>0</v>
      </c>
      <c r="J241" s="236"/>
      <c r="K241" s="237">
        <f>ROUND(E241*J241,2)</f>
        <v>0</v>
      </c>
      <c r="L241" s="237">
        <v>21</v>
      </c>
      <c r="M241" s="237">
        <f>G241*(1+L241/100)</f>
        <v>0</v>
      </c>
      <c r="N241" s="235">
        <v>6.9000000000000006E-2</v>
      </c>
      <c r="O241" s="235">
        <f>ROUND(E241*N241,2)</f>
        <v>0.71</v>
      </c>
      <c r="P241" s="235">
        <v>0</v>
      </c>
      <c r="Q241" s="235">
        <f>ROUND(E241*P241,2)</f>
        <v>0</v>
      </c>
      <c r="R241" s="237" t="s">
        <v>321</v>
      </c>
      <c r="S241" s="237" t="s">
        <v>156</v>
      </c>
      <c r="T241" s="238" t="s">
        <v>223</v>
      </c>
      <c r="U241" s="221">
        <v>0</v>
      </c>
      <c r="V241" s="221">
        <f>ROUND(E241*U241,2)</f>
        <v>0</v>
      </c>
      <c r="W241" s="221"/>
      <c r="X241" s="221" t="s">
        <v>323</v>
      </c>
      <c r="Y241" s="221" t="s">
        <v>159</v>
      </c>
      <c r="Z241" s="211"/>
      <c r="AA241" s="211"/>
      <c r="AB241" s="211"/>
      <c r="AC241" s="211"/>
      <c r="AD241" s="211"/>
      <c r="AE241" s="211"/>
      <c r="AF241" s="211"/>
      <c r="AG241" s="211" t="s">
        <v>324</v>
      </c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1"/>
      <c r="AT241" s="211"/>
      <c r="AU241" s="211"/>
      <c r="AV241" s="211"/>
      <c r="AW241" s="211"/>
      <c r="AX241" s="211"/>
      <c r="AY241" s="211"/>
      <c r="AZ241" s="211"/>
      <c r="BA241" s="211"/>
      <c r="BB241" s="211"/>
      <c r="BC241" s="211"/>
      <c r="BD241" s="211"/>
      <c r="BE241" s="211"/>
      <c r="BF241" s="211"/>
      <c r="BG241" s="211"/>
      <c r="BH241" s="211"/>
    </row>
    <row r="242" spans="1:60" outlineLevel="2" x14ac:dyDescent="0.25">
      <c r="A242" s="218"/>
      <c r="B242" s="219"/>
      <c r="C242" s="245" t="s">
        <v>521</v>
      </c>
      <c r="D242" s="222"/>
      <c r="E242" s="223">
        <v>10.3</v>
      </c>
      <c r="F242" s="221"/>
      <c r="G242" s="221"/>
      <c r="H242" s="221"/>
      <c r="I242" s="221"/>
      <c r="J242" s="221"/>
      <c r="K242" s="221"/>
      <c r="L242" s="221"/>
      <c r="M242" s="221"/>
      <c r="N242" s="220"/>
      <c r="O242" s="220"/>
      <c r="P242" s="220"/>
      <c r="Q242" s="220"/>
      <c r="R242" s="221"/>
      <c r="S242" s="221"/>
      <c r="T242" s="221"/>
      <c r="U242" s="221"/>
      <c r="V242" s="221"/>
      <c r="W242" s="221"/>
      <c r="X242" s="221"/>
      <c r="Y242" s="221"/>
      <c r="Z242" s="211"/>
      <c r="AA242" s="211"/>
      <c r="AB242" s="211"/>
      <c r="AC242" s="211"/>
      <c r="AD242" s="211"/>
      <c r="AE242" s="211"/>
      <c r="AF242" s="211"/>
      <c r="AG242" s="211" t="s">
        <v>164</v>
      </c>
      <c r="AH242" s="211">
        <v>0</v>
      </c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1"/>
      <c r="AT242" s="211"/>
      <c r="AU242" s="211"/>
      <c r="AV242" s="211"/>
      <c r="AW242" s="211"/>
      <c r="AX242" s="211"/>
      <c r="AY242" s="211"/>
      <c r="AZ242" s="211"/>
      <c r="BA242" s="211"/>
      <c r="BB242" s="211"/>
      <c r="BC242" s="211"/>
      <c r="BD242" s="211"/>
      <c r="BE242" s="211"/>
      <c r="BF242" s="211"/>
      <c r="BG242" s="211"/>
      <c r="BH242" s="211"/>
    </row>
    <row r="243" spans="1:60" ht="13" x14ac:dyDescent="0.25">
      <c r="A243" s="225" t="s">
        <v>151</v>
      </c>
      <c r="B243" s="226" t="s">
        <v>109</v>
      </c>
      <c r="C243" s="242" t="s">
        <v>110</v>
      </c>
      <c r="D243" s="227"/>
      <c r="E243" s="228"/>
      <c r="F243" s="229"/>
      <c r="G243" s="229">
        <f>SUMIF(AG244:AG246,"&lt;&gt;NOR",G244:G246)</f>
        <v>0</v>
      </c>
      <c r="H243" s="229"/>
      <c r="I243" s="229">
        <f>SUM(I244:I246)</f>
        <v>0</v>
      </c>
      <c r="J243" s="229"/>
      <c r="K243" s="229">
        <f>SUM(K244:K246)</f>
        <v>0</v>
      </c>
      <c r="L243" s="229"/>
      <c r="M243" s="229">
        <f>SUM(M244:M246)</f>
        <v>0</v>
      </c>
      <c r="N243" s="228"/>
      <c r="O243" s="228">
        <f>SUM(O244:O246)</f>
        <v>0</v>
      </c>
      <c r="P243" s="228"/>
      <c r="Q243" s="228">
        <f>SUM(Q244:Q246)</f>
        <v>0.33</v>
      </c>
      <c r="R243" s="229"/>
      <c r="S243" s="229"/>
      <c r="T243" s="230"/>
      <c r="U243" s="224"/>
      <c r="V243" s="224">
        <f>SUM(V244:V246)</f>
        <v>2.35</v>
      </c>
      <c r="W243" s="224"/>
      <c r="X243" s="224"/>
      <c r="Y243" s="224"/>
      <c r="AG243" t="s">
        <v>152</v>
      </c>
    </row>
    <row r="244" spans="1:60" ht="20" outlineLevel="1" x14ac:dyDescent="0.25">
      <c r="A244" s="232">
        <v>77</v>
      </c>
      <c r="B244" s="233" t="s">
        <v>524</v>
      </c>
      <c r="C244" s="243" t="s">
        <v>525</v>
      </c>
      <c r="D244" s="234" t="s">
        <v>435</v>
      </c>
      <c r="E244" s="235">
        <v>4</v>
      </c>
      <c r="F244" s="236"/>
      <c r="G244" s="237">
        <f>ROUND(E244*F244,2)</f>
        <v>0</v>
      </c>
      <c r="H244" s="236"/>
      <c r="I244" s="237">
        <f>ROUND(E244*H244,2)</f>
        <v>0</v>
      </c>
      <c r="J244" s="236"/>
      <c r="K244" s="237">
        <f>ROUND(E244*J244,2)</f>
        <v>0</v>
      </c>
      <c r="L244" s="237">
        <v>21</v>
      </c>
      <c r="M244" s="237">
        <f>G244*(1+L244/100)</f>
        <v>0</v>
      </c>
      <c r="N244" s="235">
        <v>0</v>
      </c>
      <c r="O244" s="235">
        <f>ROUND(E244*N244,2)</f>
        <v>0</v>
      </c>
      <c r="P244" s="235">
        <v>8.2000000000000003E-2</v>
      </c>
      <c r="Q244" s="235">
        <f>ROUND(E244*P244,2)</f>
        <v>0.33</v>
      </c>
      <c r="R244" s="237" t="s">
        <v>222</v>
      </c>
      <c r="S244" s="237" t="s">
        <v>156</v>
      </c>
      <c r="T244" s="238" t="s">
        <v>223</v>
      </c>
      <c r="U244" s="221">
        <v>0.58799999999999997</v>
      </c>
      <c r="V244" s="221">
        <f>ROUND(E244*U244,2)</f>
        <v>2.35</v>
      </c>
      <c r="W244" s="221"/>
      <c r="X244" s="221" t="s">
        <v>198</v>
      </c>
      <c r="Y244" s="221" t="s">
        <v>159</v>
      </c>
      <c r="Z244" s="211"/>
      <c r="AA244" s="211"/>
      <c r="AB244" s="211"/>
      <c r="AC244" s="211"/>
      <c r="AD244" s="211"/>
      <c r="AE244" s="211"/>
      <c r="AF244" s="211"/>
      <c r="AG244" s="211" t="s">
        <v>224</v>
      </c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1"/>
      <c r="BD244" s="211"/>
      <c r="BE244" s="211"/>
      <c r="BF244" s="211"/>
      <c r="BG244" s="211"/>
      <c r="BH244" s="211"/>
    </row>
    <row r="245" spans="1:60" outlineLevel="2" x14ac:dyDescent="0.25">
      <c r="A245" s="218"/>
      <c r="B245" s="219"/>
      <c r="C245" s="261" t="s">
        <v>526</v>
      </c>
      <c r="D245" s="260"/>
      <c r="E245" s="260"/>
      <c r="F245" s="260"/>
      <c r="G245" s="260"/>
      <c r="H245" s="221"/>
      <c r="I245" s="221"/>
      <c r="J245" s="221"/>
      <c r="K245" s="221"/>
      <c r="L245" s="221"/>
      <c r="M245" s="221"/>
      <c r="N245" s="220"/>
      <c r="O245" s="220"/>
      <c r="P245" s="220"/>
      <c r="Q245" s="220"/>
      <c r="R245" s="221"/>
      <c r="S245" s="221"/>
      <c r="T245" s="221"/>
      <c r="U245" s="221"/>
      <c r="V245" s="221"/>
      <c r="W245" s="221"/>
      <c r="X245" s="221"/>
      <c r="Y245" s="221"/>
      <c r="Z245" s="211"/>
      <c r="AA245" s="211"/>
      <c r="AB245" s="211"/>
      <c r="AC245" s="211"/>
      <c r="AD245" s="211"/>
      <c r="AE245" s="211"/>
      <c r="AF245" s="211"/>
      <c r="AG245" s="211" t="s">
        <v>226</v>
      </c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1"/>
      <c r="AT245" s="211"/>
      <c r="AU245" s="211"/>
      <c r="AV245" s="211"/>
      <c r="AW245" s="211"/>
      <c r="AX245" s="211"/>
      <c r="AY245" s="211"/>
      <c r="AZ245" s="211"/>
      <c r="BA245" s="241" t="str">
        <f>C245</f>
        <v>s uložením hmot na skládku na vzdálenost do 3 m nebo s naložením na dopravní prostředek, se zásypem jam a jeho zhutněním</v>
      </c>
      <c r="BB245" s="211"/>
      <c r="BC245" s="211"/>
      <c r="BD245" s="211"/>
      <c r="BE245" s="211"/>
      <c r="BF245" s="211"/>
      <c r="BG245" s="211"/>
      <c r="BH245" s="211"/>
    </row>
    <row r="246" spans="1:60" outlineLevel="2" x14ac:dyDescent="0.25">
      <c r="A246" s="218"/>
      <c r="B246" s="219"/>
      <c r="C246" s="245" t="s">
        <v>527</v>
      </c>
      <c r="D246" s="222"/>
      <c r="E246" s="223">
        <v>4</v>
      </c>
      <c r="F246" s="221"/>
      <c r="G246" s="221"/>
      <c r="H246" s="221"/>
      <c r="I246" s="221"/>
      <c r="J246" s="221"/>
      <c r="K246" s="221"/>
      <c r="L246" s="221"/>
      <c r="M246" s="221"/>
      <c r="N246" s="220"/>
      <c r="O246" s="220"/>
      <c r="P246" s="220"/>
      <c r="Q246" s="220"/>
      <c r="R246" s="221"/>
      <c r="S246" s="221"/>
      <c r="T246" s="221"/>
      <c r="U246" s="221"/>
      <c r="V246" s="221"/>
      <c r="W246" s="221"/>
      <c r="X246" s="221"/>
      <c r="Y246" s="221"/>
      <c r="Z246" s="211"/>
      <c r="AA246" s="211"/>
      <c r="AB246" s="211"/>
      <c r="AC246" s="211"/>
      <c r="AD246" s="211"/>
      <c r="AE246" s="211"/>
      <c r="AF246" s="211"/>
      <c r="AG246" s="211" t="s">
        <v>164</v>
      </c>
      <c r="AH246" s="211">
        <v>0</v>
      </c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1"/>
      <c r="AT246" s="211"/>
      <c r="AU246" s="211"/>
      <c r="AV246" s="211"/>
      <c r="AW246" s="211"/>
      <c r="AX246" s="211"/>
      <c r="AY246" s="211"/>
      <c r="AZ246" s="211"/>
      <c r="BA246" s="211"/>
      <c r="BB246" s="211"/>
      <c r="BC246" s="211"/>
      <c r="BD246" s="211"/>
      <c r="BE246" s="211"/>
      <c r="BF246" s="211"/>
      <c r="BG246" s="211"/>
      <c r="BH246" s="211"/>
    </row>
    <row r="247" spans="1:60" ht="13" x14ac:dyDescent="0.25">
      <c r="A247" s="225" t="s">
        <v>151</v>
      </c>
      <c r="B247" s="226" t="s">
        <v>111</v>
      </c>
      <c r="C247" s="242" t="s">
        <v>112</v>
      </c>
      <c r="D247" s="227"/>
      <c r="E247" s="228"/>
      <c r="F247" s="229"/>
      <c r="G247" s="229">
        <f>SUMIF(AG248:AG255,"&lt;&gt;NOR",G248:G255)</f>
        <v>0</v>
      </c>
      <c r="H247" s="229"/>
      <c r="I247" s="229">
        <f>SUM(I248:I255)</f>
        <v>0</v>
      </c>
      <c r="J247" s="229"/>
      <c r="K247" s="229">
        <f>SUM(K248:K255)</f>
        <v>0</v>
      </c>
      <c r="L247" s="229"/>
      <c r="M247" s="229">
        <f>SUM(M248:M255)</f>
        <v>0</v>
      </c>
      <c r="N247" s="228"/>
      <c r="O247" s="228">
        <f>SUM(O248:O255)</f>
        <v>0</v>
      </c>
      <c r="P247" s="228"/>
      <c r="Q247" s="228">
        <f>SUM(Q248:Q255)</f>
        <v>0</v>
      </c>
      <c r="R247" s="229"/>
      <c r="S247" s="229"/>
      <c r="T247" s="230"/>
      <c r="U247" s="224"/>
      <c r="V247" s="224">
        <f>SUM(V248:V255)</f>
        <v>0</v>
      </c>
      <c r="W247" s="224"/>
      <c r="X247" s="224"/>
      <c r="Y247" s="224"/>
      <c r="AG247" t="s">
        <v>152</v>
      </c>
    </row>
    <row r="248" spans="1:60" outlineLevel="1" x14ac:dyDescent="0.25">
      <c r="A248" s="232">
        <v>78</v>
      </c>
      <c r="B248" s="233" t="s">
        <v>528</v>
      </c>
      <c r="C248" s="243" t="s">
        <v>529</v>
      </c>
      <c r="D248" s="234" t="s">
        <v>320</v>
      </c>
      <c r="E248" s="235">
        <v>39.991599999999998</v>
      </c>
      <c r="F248" s="236"/>
      <c r="G248" s="237">
        <f>ROUND(E248*F248,2)</f>
        <v>0</v>
      </c>
      <c r="H248" s="236"/>
      <c r="I248" s="237">
        <f>ROUND(E248*H248,2)</f>
        <v>0</v>
      </c>
      <c r="J248" s="236"/>
      <c r="K248" s="237">
        <f>ROUND(E248*J248,2)</f>
        <v>0</v>
      </c>
      <c r="L248" s="237">
        <v>21</v>
      </c>
      <c r="M248" s="237">
        <f>G248*(1+L248/100)</f>
        <v>0</v>
      </c>
      <c r="N248" s="235">
        <v>0</v>
      </c>
      <c r="O248" s="235">
        <f>ROUND(E248*N248,2)</f>
        <v>0</v>
      </c>
      <c r="P248" s="235">
        <v>0</v>
      </c>
      <c r="Q248" s="235">
        <f>ROUND(E248*P248,2)</f>
        <v>0</v>
      </c>
      <c r="R248" s="237" t="s">
        <v>530</v>
      </c>
      <c r="S248" s="237" t="s">
        <v>223</v>
      </c>
      <c r="T248" s="238" t="s">
        <v>223</v>
      </c>
      <c r="U248" s="221">
        <v>0</v>
      </c>
      <c r="V248" s="221">
        <f>ROUND(E248*U248,2)</f>
        <v>0</v>
      </c>
      <c r="W248" s="221"/>
      <c r="X248" s="221" t="s">
        <v>198</v>
      </c>
      <c r="Y248" s="221" t="s">
        <v>159</v>
      </c>
      <c r="Z248" s="211"/>
      <c r="AA248" s="211"/>
      <c r="AB248" s="211"/>
      <c r="AC248" s="211"/>
      <c r="AD248" s="211"/>
      <c r="AE248" s="211"/>
      <c r="AF248" s="211"/>
      <c r="AG248" s="211" t="s">
        <v>224</v>
      </c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1"/>
      <c r="AT248" s="211"/>
      <c r="AU248" s="211"/>
      <c r="AV248" s="211"/>
      <c r="AW248" s="211"/>
      <c r="AX248" s="211"/>
      <c r="AY248" s="211"/>
      <c r="AZ248" s="211"/>
      <c r="BA248" s="211"/>
      <c r="BB248" s="211"/>
      <c r="BC248" s="211"/>
      <c r="BD248" s="211"/>
      <c r="BE248" s="211"/>
      <c r="BF248" s="211"/>
      <c r="BG248" s="211"/>
      <c r="BH248" s="211"/>
    </row>
    <row r="249" spans="1:60" outlineLevel="2" x14ac:dyDescent="0.25">
      <c r="A249" s="218"/>
      <c r="B249" s="219"/>
      <c r="C249" s="245" t="s">
        <v>531</v>
      </c>
      <c r="D249" s="222"/>
      <c r="E249" s="223">
        <v>11.4816</v>
      </c>
      <c r="F249" s="221"/>
      <c r="G249" s="221"/>
      <c r="H249" s="221"/>
      <c r="I249" s="221"/>
      <c r="J249" s="221"/>
      <c r="K249" s="221"/>
      <c r="L249" s="221"/>
      <c r="M249" s="221"/>
      <c r="N249" s="220"/>
      <c r="O249" s="220"/>
      <c r="P249" s="220"/>
      <c r="Q249" s="220"/>
      <c r="R249" s="221"/>
      <c r="S249" s="221"/>
      <c r="T249" s="221"/>
      <c r="U249" s="221"/>
      <c r="V249" s="221"/>
      <c r="W249" s="221"/>
      <c r="X249" s="221"/>
      <c r="Y249" s="221"/>
      <c r="Z249" s="211"/>
      <c r="AA249" s="211"/>
      <c r="AB249" s="211"/>
      <c r="AC249" s="211"/>
      <c r="AD249" s="211"/>
      <c r="AE249" s="211"/>
      <c r="AF249" s="211"/>
      <c r="AG249" s="211" t="s">
        <v>164</v>
      </c>
      <c r="AH249" s="211">
        <v>7</v>
      </c>
      <c r="AI249" s="211"/>
      <c r="AJ249" s="211"/>
      <c r="AK249" s="211"/>
      <c r="AL249" s="211"/>
      <c r="AM249" s="211"/>
      <c r="AN249" s="211"/>
      <c r="AO249" s="211"/>
      <c r="AP249" s="211"/>
      <c r="AQ249" s="211"/>
      <c r="AR249" s="211"/>
      <c r="AS249" s="211"/>
      <c r="AT249" s="211"/>
      <c r="AU249" s="211"/>
      <c r="AV249" s="211"/>
      <c r="AW249" s="211"/>
      <c r="AX249" s="211"/>
      <c r="AY249" s="211"/>
      <c r="AZ249" s="211"/>
      <c r="BA249" s="211"/>
      <c r="BB249" s="211"/>
      <c r="BC249" s="211"/>
      <c r="BD249" s="211"/>
      <c r="BE249" s="211"/>
      <c r="BF249" s="211"/>
      <c r="BG249" s="211"/>
      <c r="BH249" s="211"/>
    </row>
    <row r="250" spans="1:60" outlineLevel="3" x14ac:dyDescent="0.25">
      <c r="A250" s="218"/>
      <c r="B250" s="219"/>
      <c r="C250" s="245" t="s">
        <v>532</v>
      </c>
      <c r="D250" s="222"/>
      <c r="E250" s="223">
        <v>11.77</v>
      </c>
      <c r="F250" s="221"/>
      <c r="G250" s="221"/>
      <c r="H250" s="221"/>
      <c r="I250" s="221"/>
      <c r="J250" s="221"/>
      <c r="K250" s="221"/>
      <c r="L250" s="221"/>
      <c r="M250" s="221"/>
      <c r="N250" s="220"/>
      <c r="O250" s="220"/>
      <c r="P250" s="220"/>
      <c r="Q250" s="220"/>
      <c r="R250" s="221"/>
      <c r="S250" s="221"/>
      <c r="T250" s="221"/>
      <c r="U250" s="221"/>
      <c r="V250" s="221"/>
      <c r="W250" s="221"/>
      <c r="X250" s="221"/>
      <c r="Y250" s="221"/>
      <c r="Z250" s="211"/>
      <c r="AA250" s="211"/>
      <c r="AB250" s="211"/>
      <c r="AC250" s="211"/>
      <c r="AD250" s="211"/>
      <c r="AE250" s="211"/>
      <c r="AF250" s="211"/>
      <c r="AG250" s="211" t="s">
        <v>164</v>
      </c>
      <c r="AH250" s="211">
        <v>7</v>
      </c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1"/>
      <c r="BD250" s="211"/>
      <c r="BE250" s="211"/>
      <c r="BF250" s="211"/>
      <c r="BG250" s="211"/>
      <c r="BH250" s="211"/>
    </row>
    <row r="251" spans="1:60" outlineLevel="3" x14ac:dyDescent="0.25">
      <c r="A251" s="218"/>
      <c r="B251" s="219"/>
      <c r="C251" s="245" t="s">
        <v>533</v>
      </c>
      <c r="D251" s="222"/>
      <c r="E251" s="223">
        <v>16.739999999999998</v>
      </c>
      <c r="F251" s="221"/>
      <c r="G251" s="221"/>
      <c r="H251" s="221"/>
      <c r="I251" s="221"/>
      <c r="J251" s="221"/>
      <c r="K251" s="221"/>
      <c r="L251" s="221"/>
      <c r="M251" s="221"/>
      <c r="N251" s="220"/>
      <c r="O251" s="220"/>
      <c r="P251" s="220"/>
      <c r="Q251" s="220"/>
      <c r="R251" s="221"/>
      <c r="S251" s="221"/>
      <c r="T251" s="221"/>
      <c r="U251" s="221"/>
      <c r="V251" s="221"/>
      <c r="W251" s="221"/>
      <c r="X251" s="221"/>
      <c r="Y251" s="221"/>
      <c r="Z251" s="211"/>
      <c r="AA251" s="211"/>
      <c r="AB251" s="211"/>
      <c r="AC251" s="211"/>
      <c r="AD251" s="211"/>
      <c r="AE251" s="211"/>
      <c r="AF251" s="211"/>
      <c r="AG251" s="211" t="s">
        <v>164</v>
      </c>
      <c r="AH251" s="211">
        <v>7</v>
      </c>
      <c r="AI251" s="211"/>
      <c r="AJ251" s="211"/>
      <c r="AK251" s="211"/>
      <c r="AL251" s="211"/>
      <c r="AM251" s="211"/>
      <c r="AN251" s="211"/>
      <c r="AO251" s="211"/>
      <c r="AP251" s="211"/>
      <c r="AQ251" s="211"/>
      <c r="AR251" s="211"/>
      <c r="AS251" s="211"/>
      <c r="AT251" s="211"/>
      <c r="AU251" s="211"/>
      <c r="AV251" s="211"/>
      <c r="AW251" s="211"/>
      <c r="AX251" s="211"/>
      <c r="AY251" s="211"/>
      <c r="AZ251" s="211"/>
      <c r="BA251" s="211"/>
      <c r="BB251" s="211"/>
      <c r="BC251" s="211"/>
      <c r="BD251" s="211"/>
      <c r="BE251" s="211"/>
      <c r="BF251" s="211"/>
      <c r="BG251" s="211"/>
      <c r="BH251" s="211"/>
    </row>
    <row r="252" spans="1:60" outlineLevel="1" x14ac:dyDescent="0.25">
      <c r="A252" s="232">
        <v>79</v>
      </c>
      <c r="B252" s="233" t="s">
        <v>534</v>
      </c>
      <c r="C252" s="243" t="s">
        <v>535</v>
      </c>
      <c r="D252" s="234" t="s">
        <v>320</v>
      </c>
      <c r="E252" s="235">
        <v>51.48</v>
      </c>
      <c r="F252" s="236"/>
      <c r="G252" s="237">
        <f>ROUND(E252*F252,2)</f>
        <v>0</v>
      </c>
      <c r="H252" s="236"/>
      <c r="I252" s="237">
        <f>ROUND(E252*H252,2)</f>
        <v>0</v>
      </c>
      <c r="J252" s="236"/>
      <c r="K252" s="237">
        <f>ROUND(E252*J252,2)</f>
        <v>0</v>
      </c>
      <c r="L252" s="237">
        <v>21</v>
      </c>
      <c r="M252" s="237">
        <f>G252*(1+L252/100)</f>
        <v>0</v>
      </c>
      <c r="N252" s="235">
        <v>0</v>
      </c>
      <c r="O252" s="235">
        <f>ROUND(E252*N252,2)</f>
        <v>0</v>
      </c>
      <c r="P252" s="235">
        <v>0</v>
      </c>
      <c r="Q252" s="235">
        <f>ROUND(E252*P252,2)</f>
        <v>0</v>
      </c>
      <c r="R252" s="237" t="s">
        <v>530</v>
      </c>
      <c r="S252" s="237" t="s">
        <v>156</v>
      </c>
      <c r="T252" s="238" t="s">
        <v>223</v>
      </c>
      <c r="U252" s="221">
        <v>0</v>
      </c>
      <c r="V252" s="221">
        <f>ROUND(E252*U252,2)</f>
        <v>0</v>
      </c>
      <c r="W252" s="221"/>
      <c r="X252" s="221" t="s">
        <v>198</v>
      </c>
      <c r="Y252" s="221" t="s">
        <v>159</v>
      </c>
      <c r="Z252" s="211"/>
      <c r="AA252" s="211"/>
      <c r="AB252" s="211"/>
      <c r="AC252" s="211"/>
      <c r="AD252" s="211"/>
      <c r="AE252" s="211"/>
      <c r="AF252" s="211"/>
      <c r="AG252" s="211" t="s">
        <v>224</v>
      </c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  <c r="AR252" s="211"/>
      <c r="AS252" s="211"/>
      <c r="AT252" s="211"/>
      <c r="AU252" s="211"/>
      <c r="AV252" s="211"/>
      <c r="AW252" s="211"/>
      <c r="AX252" s="211"/>
      <c r="AY252" s="211"/>
      <c r="AZ252" s="211"/>
      <c r="BA252" s="211"/>
      <c r="BB252" s="211"/>
      <c r="BC252" s="211"/>
      <c r="BD252" s="211"/>
      <c r="BE252" s="211"/>
      <c r="BF252" s="211"/>
      <c r="BG252" s="211"/>
      <c r="BH252" s="211"/>
    </row>
    <row r="253" spans="1:60" outlineLevel="2" x14ac:dyDescent="0.25">
      <c r="A253" s="218"/>
      <c r="B253" s="219"/>
      <c r="C253" s="245" t="s">
        <v>536</v>
      </c>
      <c r="D253" s="222"/>
      <c r="E253" s="223">
        <v>51.48</v>
      </c>
      <c r="F253" s="221"/>
      <c r="G253" s="221"/>
      <c r="H253" s="221"/>
      <c r="I253" s="221"/>
      <c r="J253" s="221"/>
      <c r="K253" s="221"/>
      <c r="L253" s="221"/>
      <c r="M253" s="221"/>
      <c r="N253" s="220"/>
      <c r="O253" s="220"/>
      <c r="P253" s="220"/>
      <c r="Q253" s="220"/>
      <c r="R253" s="221"/>
      <c r="S253" s="221"/>
      <c r="T253" s="221"/>
      <c r="U253" s="221"/>
      <c r="V253" s="221"/>
      <c r="W253" s="221"/>
      <c r="X253" s="221"/>
      <c r="Y253" s="221"/>
      <c r="Z253" s="211"/>
      <c r="AA253" s="211"/>
      <c r="AB253" s="211"/>
      <c r="AC253" s="211"/>
      <c r="AD253" s="211"/>
      <c r="AE253" s="211"/>
      <c r="AF253" s="211"/>
      <c r="AG253" s="211" t="s">
        <v>164</v>
      </c>
      <c r="AH253" s="211">
        <v>7</v>
      </c>
      <c r="AI253" s="211"/>
      <c r="AJ253" s="211"/>
      <c r="AK253" s="211"/>
      <c r="AL253" s="211"/>
      <c r="AM253" s="211"/>
      <c r="AN253" s="211"/>
      <c r="AO253" s="211"/>
      <c r="AP253" s="211"/>
      <c r="AQ253" s="211"/>
      <c r="AR253" s="211"/>
      <c r="AS253" s="211"/>
      <c r="AT253" s="211"/>
      <c r="AU253" s="211"/>
      <c r="AV253" s="211"/>
      <c r="AW253" s="211"/>
      <c r="AX253" s="211"/>
      <c r="AY253" s="211"/>
      <c r="AZ253" s="211"/>
      <c r="BA253" s="211"/>
      <c r="BB253" s="211"/>
      <c r="BC253" s="211"/>
      <c r="BD253" s="211"/>
      <c r="BE253" s="211"/>
      <c r="BF253" s="211"/>
      <c r="BG253" s="211"/>
      <c r="BH253" s="211"/>
    </row>
    <row r="254" spans="1:60" ht="20" outlineLevel="1" x14ac:dyDescent="0.25">
      <c r="A254" s="232">
        <v>80</v>
      </c>
      <c r="B254" s="233" t="s">
        <v>537</v>
      </c>
      <c r="C254" s="243" t="s">
        <v>538</v>
      </c>
      <c r="D254" s="234" t="s">
        <v>320</v>
      </c>
      <c r="E254" s="235">
        <v>34.979999999999997</v>
      </c>
      <c r="F254" s="236"/>
      <c r="G254" s="237">
        <f>ROUND(E254*F254,2)</f>
        <v>0</v>
      </c>
      <c r="H254" s="236"/>
      <c r="I254" s="237">
        <f>ROUND(E254*H254,2)</f>
        <v>0</v>
      </c>
      <c r="J254" s="236"/>
      <c r="K254" s="237">
        <f>ROUND(E254*J254,2)</f>
        <v>0</v>
      </c>
      <c r="L254" s="237">
        <v>21</v>
      </c>
      <c r="M254" s="237">
        <f>G254*(1+L254/100)</f>
        <v>0</v>
      </c>
      <c r="N254" s="235">
        <v>0</v>
      </c>
      <c r="O254" s="235">
        <f>ROUND(E254*N254,2)</f>
        <v>0</v>
      </c>
      <c r="P254" s="235">
        <v>0</v>
      </c>
      <c r="Q254" s="235">
        <f>ROUND(E254*P254,2)</f>
        <v>0</v>
      </c>
      <c r="R254" s="237" t="s">
        <v>530</v>
      </c>
      <c r="S254" s="237" t="s">
        <v>156</v>
      </c>
      <c r="T254" s="238" t="s">
        <v>223</v>
      </c>
      <c r="U254" s="221">
        <v>0</v>
      </c>
      <c r="V254" s="221">
        <f>ROUND(E254*U254,2)</f>
        <v>0</v>
      </c>
      <c r="W254" s="221"/>
      <c r="X254" s="221" t="s">
        <v>198</v>
      </c>
      <c r="Y254" s="221" t="s">
        <v>159</v>
      </c>
      <c r="Z254" s="211"/>
      <c r="AA254" s="211"/>
      <c r="AB254" s="211"/>
      <c r="AC254" s="211"/>
      <c r="AD254" s="211"/>
      <c r="AE254" s="211"/>
      <c r="AF254" s="211"/>
      <c r="AG254" s="211" t="s">
        <v>224</v>
      </c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  <c r="AR254" s="211"/>
      <c r="AS254" s="211"/>
      <c r="AT254" s="211"/>
      <c r="AU254" s="211"/>
      <c r="AV254" s="211"/>
      <c r="AW254" s="211"/>
      <c r="AX254" s="211"/>
      <c r="AY254" s="211"/>
      <c r="AZ254" s="211"/>
      <c r="BA254" s="211"/>
      <c r="BB254" s="211"/>
      <c r="BC254" s="211"/>
      <c r="BD254" s="211"/>
      <c r="BE254" s="211"/>
      <c r="BF254" s="211"/>
      <c r="BG254" s="211"/>
      <c r="BH254" s="211"/>
    </row>
    <row r="255" spans="1:60" outlineLevel="2" x14ac:dyDescent="0.25">
      <c r="A255" s="218"/>
      <c r="B255" s="219"/>
      <c r="C255" s="245" t="s">
        <v>539</v>
      </c>
      <c r="D255" s="222"/>
      <c r="E255" s="223">
        <v>34.979999999999997</v>
      </c>
      <c r="F255" s="221"/>
      <c r="G255" s="221"/>
      <c r="H255" s="221"/>
      <c r="I255" s="221"/>
      <c r="J255" s="221"/>
      <c r="K255" s="221"/>
      <c r="L255" s="221"/>
      <c r="M255" s="221"/>
      <c r="N255" s="220"/>
      <c r="O255" s="220"/>
      <c r="P255" s="220"/>
      <c r="Q255" s="220"/>
      <c r="R255" s="221"/>
      <c r="S255" s="221"/>
      <c r="T255" s="221"/>
      <c r="U255" s="221"/>
      <c r="V255" s="221"/>
      <c r="W255" s="221"/>
      <c r="X255" s="221"/>
      <c r="Y255" s="221"/>
      <c r="Z255" s="211"/>
      <c r="AA255" s="211"/>
      <c r="AB255" s="211"/>
      <c r="AC255" s="211"/>
      <c r="AD255" s="211"/>
      <c r="AE255" s="211"/>
      <c r="AF255" s="211"/>
      <c r="AG255" s="211" t="s">
        <v>164</v>
      </c>
      <c r="AH255" s="211">
        <v>7</v>
      </c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  <c r="BC255" s="211"/>
      <c r="BD255" s="211"/>
      <c r="BE255" s="211"/>
      <c r="BF255" s="211"/>
      <c r="BG255" s="211"/>
      <c r="BH255" s="211"/>
    </row>
    <row r="256" spans="1:60" ht="13" x14ac:dyDescent="0.25">
      <c r="A256" s="225" t="s">
        <v>151</v>
      </c>
      <c r="B256" s="226" t="s">
        <v>113</v>
      </c>
      <c r="C256" s="242" t="s">
        <v>114</v>
      </c>
      <c r="D256" s="227"/>
      <c r="E256" s="228"/>
      <c r="F256" s="229"/>
      <c r="G256" s="229">
        <f>SUMIF(AG257:AG262,"&lt;&gt;NOR",G257:G262)</f>
        <v>0</v>
      </c>
      <c r="H256" s="229"/>
      <c r="I256" s="229">
        <f>SUM(I257:I262)</f>
        <v>0</v>
      </c>
      <c r="J256" s="229"/>
      <c r="K256" s="229">
        <f>SUM(K257:K262)</f>
        <v>0</v>
      </c>
      <c r="L256" s="229"/>
      <c r="M256" s="229">
        <f>SUM(M257:M262)</f>
        <v>0</v>
      </c>
      <c r="N256" s="228"/>
      <c r="O256" s="228">
        <f>SUM(O257:O262)</f>
        <v>0</v>
      </c>
      <c r="P256" s="228"/>
      <c r="Q256" s="228">
        <f>SUM(Q257:Q262)</f>
        <v>0</v>
      </c>
      <c r="R256" s="229"/>
      <c r="S256" s="229"/>
      <c r="T256" s="230"/>
      <c r="U256" s="224"/>
      <c r="V256" s="224">
        <f>SUM(V257:V262)</f>
        <v>193.43</v>
      </c>
      <c r="W256" s="224"/>
      <c r="X256" s="224"/>
      <c r="Y256" s="224"/>
      <c r="AG256" t="s">
        <v>152</v>
      </c>
    </row>
    <row r="257" spans="1:60" outlineLevel="1" x14ac:dyDescent="0.25">
      <c r="A257" s="232">
        <v>81</v>
      </c>
      <c r="B257" s="233" t="s">
        <v>540</v>
      </c>
      <c r="C257" s="243" t="s">
        <v>541</v>
      </c>
      <c r="D257" s="234" t="s">
        <v>320</v>
      </c>
      <c r="E257" s="235">
        <v>495.96546999999998</v>
      </c>
      <c r="F257" s="236"/>
      <c r="G257" s="237">
        <f>ROUND(E257*F257,2)</f>
        <v>0</v>
      </c>
      <c r="H257" s="236"/>
      <c r="I257" s="237">
        <f>ROUND(E257*H257,2)</f>
        <v>0</v>
      </c>
      <c r="J257" s="236"/>
      <c r="K257" s="237">
        <f>ROUND(E257*J257,2)</f>
        <v>0</v>
      </c>
      <c r="L257" s="237">
        <v>21</v>
      </c>
      <c r="M257" s="237">
        <f>G257*(1+L257/100)</f>
        <v>0</v>
      </c>
      <c r="N257" s="235">
        <v>0</v>
      </c>
      <c r="O257" s="235">
        <f>ROUND(E257*N257,2)</f>
        <v>0</v>
      </c>
      <c r="P257" s="235">
        <v>0</v>
      </c>
      <c r="Q257" s="235">
        <f>ROUND(E257*P257,2)</f>
        <v>0</v>
      </c>
      <c r="R257" s="237" t="s">
        <v>222</v>
      </c>
      <c r="S257" s="237" t="s">
        <v>156</v>
      </c>
      <c r="T257" s="238" t="s">
        <v>223</v>
      </c>
      <c r="U257" s="221">
        <v>0.39</v>
      </c>
      <c r="V257" s="221">
        <f>ROUND(E257*U257,2)</f>
        <v>193.43</v>
      </c>
      <c r="W257" s="221"/>
      <c r="X257" s="221" t="s">
        <v>542</v>
      </c>
      <c r="Y257" s="221" t="s">
        <v>159</v>
      </c>
      <c r="Z257" s="211"/>
      <c r="AA257" s="211"/>
      <c r="AB257" s="211"/>
      <c r="AC257" s="211"/>
      <c r="AD257" s="211"/>
      <c r="AE257" s="211"/>
      <c r="AF257" s="211"/>
      <c r="AG257" s="211" t="s">
        <v>543</v>
      </c>
      <c r="AH257" s="211"/>
      <c r="AI257" s="211"/>
      <c r="AJ257" s="211"/>
      <c r="AK257" s="211"/>
      <c r="AL257" s="211"/>
      <c r="AM257" s="211"/>
      <c r="AN257" s="211"/>
      <c r="AO257" s="211"/>
      <c r="AP257" s="211"/>
      <c r="AQ257" s="211"/>
      <c r="AR257" s="211"/>
      <c r="AS257" s="211"/>
      <c r="AT257" s="211"/>
      <c r="AU257" s="211"/>
      <c r="AV257" s="211"/>
      <c r="AW257" s="211"/>
      <c r="AX257" s="211"/>
      <c r="AY257" s="211"/>
      <c r="AZ257" s="211"/>
      <c r="BA257" s="211"/>
      <c r="BB257" s="211"/>
      <c r="BC257" s="211"/>
      <c r="BD257" s="211"/>
      <c r="BE257" s="211"/>
      <c r="BF257" s="211"/>
      <c r="BG257" s="211"/>
      <c r="BH257" s="211"/>
    </row>
    <row r="258" spans="1:60" outlineLevel="2" x14ac:dyDescent="0.25">
      <c r="A258" s="218"/>
      <c r="B258" s="219"/>
      <c r="C258" s="261" t="s">
        <v>544</v>
      </c>
      <c r="D258" s="260"/>
      <c r="E258" s="260"/>
      <c r="F258" s="260"/>
      <c r="G258" s="260"/>
      <c r="H258" s="221"/>
      <c r="I258" s="221"/>
      <c r="J258" s="221"/>
      <c r="K258" s="221"/>
      <c r="L258" s="221"/>
      <c r="M258" s="221"/>
      <c r="N258" s="220"/>
      <c r="O258" s="220"/>
      <c r="P258" s="220"/>
      <c r="Q258" s="220"/>
      <c r="R258" s="221"/>
      <c r="S258" s="221"/>
      <c r="T258" s="221"/>
      <c r="U258" s="221"/>
      <c r="V258" s="221"/>
      <c r="W258" s="221"/>
      <c r="X258" s="221"/>
      <c r="Y258" s="221"/>
      <c r="Z258" s="211"/>
      <c r="AA258" s="211"/>
      <c r="AB258" s="211"/>
      <c r="AC258" s="211"/>
      <c r="AD258" s="211"/>
      <c r="AE258" s="211"/>
      <c r="AF258" s="211"/>
      <c r="AG258" s="211" t="s">
        <v>226</v>
      </c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1"/>
      <c r="AT258" s="211"/>
      <c r="AU258" s="211"/>
      <c r="AV258" s="211"/>
      <c r="AW258" s="211"/>
      <c r="AX258" s="211"/>
      <c r="AY258" s="211"/>
      <c r="AZ258" s="211"/>
      <c r="BA258" s="211"/>
      <c r="BB258" s="211"/>
      <c r="BC258" s="211"/>
      <c r="BD258" s="211"/>
      <c r="BE258" s="211"/>
      <c r="BF258" s="211"/>
      <c r="BG258" s="211"/>
      <c r="BH258" s="211"/>
    </row>
    <row r="259" spans="1:60" outlineLevel="2" x14ac:dyDescent="0.25">
      <c r="A259" s="218"/>
      <c r="B259" s="219"/>
      <c r="C259" s="245" t="s">
        <v>545</v>
      </c>
      <c r="D259" s="222"/>
      <c r="E259" s="223"/>
      <c r="F259" s="221"/>
      <c r="G259" s="221"/>
      <c r="H259" s="221"/>
      <c r="I259" s="221"/>
      <c r="J259" s="221"/>
      <c r="K259" s="221"/>
      <c r="L259" s="221"/>
      <c r="M259" s="221"/>
      <c r="N259" s="220"/>
      <c r="O259" s="220"/>
      <c r="P259" s="220"/>
      <c r="Q259" s="220"/>
      <c r="R259" s="221"/>
      <c r="S259" s="221"/>
      <c r="T259" s="221"/>
      <c r="U259" s="221"/>
      <c r="V259" s="221"/>
      <c r="W259" s="221"/>
      <c r="X259" s="221"/>
      <c r="Y259" s="221"/>
      <c r="Z259" s="211"/>
      <c r="AA259" s="211"/>
      <c r="AB259" s="211"/>
      <c r="AC259" s="211"/>
      <c r="AD259" s="211"/>
      <c r="AE259" s="211"/>
      <c r="AF259" s="211"/>
      <c r="AG259" s="211" t="s">
        <v>164</v>
      </c>
      <c r="AH259" s="211">
        <v>0</v>
      </c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</row>
    <row r="260" spans="1:60" ht="20" outlineLevel="3" x14ac:dyDescent="0.25">
      <c r="A260" s="218"/>
      <c r="B260" s="219"/>
      <c r="C260" s="245" t="s">
        <v>546</v>
      </c>
      <c r="D260" s="222"/>
      <c r="E260" s="223"/>
      <c r="F260" s="221"/>
      <c r="G260" s="221"/>
      <c r="H260" s="221"/>
      <c r="I260" s="221"/>
      <c r="J260" s="221"/>
      <c r="K260" s="221"/>
      <c r="L260" s="221"/>
      <c r="M260" s="221"/>
      <c r="N260" s="220"/>
      <c r="O260" s="220"/>
      <c r="P260" s="220"/>
      <c r="Q260" s="220"/>
      <c r="R260" s="221"/>
      <c r="S260" s="221"/>
      <c r="T260" s="221"/>
      <c r="U260" s="221"/>
      <c r="V260" s="221"/>
      <c r="W260" s="221"/>
      <c r="X260" s="221"/>
      <c r="Y260" s="221"/>
      <c r="Z260" s="211"/>
      <c r="AA260" s="211"/>
      <c r="AB260" s="211"/>
      <c r="AC260" s="211"/>
      <c r="AD260" s="211"/>
      <c r="AE260" s="211"/>
      <c r="AF260" s="211"/>
      <c r="AG260" s="211" t="s">
        <v>164</v>
      </c>
      <c r="AH260" s="211">
        <v>0</v>
      </c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</row>
    <row r="261" spans="1:60" outlineLevel="3" x14ac:dyDescent="0.25">
      <c r="A261" s="218"/>
      <c r="B261" s="219"/>
      <c r="C261" s="245" t="s">
        <v>547</v>
      </c>
      <c r="D261" s="222"/>
      <c r="E261" s="223"/>
      <c r="F261" s="221"/>
      <c r="G261" s="221"/>
      <c r="H261" s="221"/>
      <c r="I261" s="221"/>
      <c r="J261" s="221"/>
      <c r="K261" s="221"/>
      <c r="L261" s="221"/>
      <c r="M261" s="221"/>
      <c r="N261" s="220"/>
      <c r="O261" s="220"/>
      <c r="P261" s="220"/>
      <c r="Q261" s="220"/>
      <c r="R261" s="221"/>
      <c r="S261" s="221"/>
      <c r="T261" s="221"/>
      <c r="U261" s="221"/>
      <c r="V261" s="221"/>
      <c r="W261" s="221"/>
      <c r="X261" s="221"/>
      <c r="Y261" s="221"/>
      <c r="Z261" s="211"/>
      <c r="AA261" s="211"/>
      <c r="AB261" s="211"/>
      <c r="AC261" s="211"/>
      <c r="AD261" s="211"/>
      <c r="AE261" s="211"/>
      <c r="AF261" s="211"/>
      <c r="AG261" s="211" t="s">
        <v>164</v>
      </c>
      <c r="AH261" s="211">
        <v>0</v>
      </c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</row>
    <row r="262" spans="1:60" outlineLevel="3" x14ac:dyDescent="0.25">
      <c r="A262" s="218"/>
      <c r="B262" s="219"/>
      <c r="C262" s="245" t="s">
        <v>548</v>
      </c>
      <c r="D262" s="222"/>
      <c r="E262" s="223">
        <v>495.96546999999998</v>
      </c>
      <c r="F262" s="221"/>
      <c r="G262" s="221"/>
      <c r="H262" s="221"/>
      <c r="I262" s="221"/>
      <c r="J262" s="221"/>
      <c r="K262" s="221"/>
      <c r="L262" s="221"/>
      <c r="M262" s="221"/>
      <c r="N262" s="220"/>
      <c r="O262" s="220"/>
      <c r="P262" s="220"/>
      <c r="Q262" s="220"/>
      <c r="R262" s="221"/>
      <c r="S262" s="221"/>
      <c r="T262" s="221"/>
      <c r="U262" s="221"/>
      <c r="V262" s="221"/>
      <c r="W262" s="221"/>
      <c r="X262" s="221"/>
      <c r="Y262" s="221"/>
      <c r="Z262" s="211"/>
      <c r="AA262" s="211"/>
      <c r="AB262" s="211"/>
      <c r="AC262" s="211"/>
      <c r="AD262" s="211"/>
      <c r="AE262" s="211"/>
      <c r="AF262" s="211"/>
      <c r="AG262" s="211" t="s">
        <v>164</v>
      </c>
      <c r="AH262" s="211">
        <v>0</v>
      </c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</row>
    <row r="263" spans="1:60" ht="13" x14ac:dyDescent="0.25">
      <c r="A263" s="225" t="s">
        <v>151</v>
      </c>
      <c r="B263" s="226" t="s">
        <v>117</v>
      </c>
      <c r="C263" s="242" t="s">
        <v>112</v>
      </c>
      <c r="D263" s="227"/>
      <c r="E263" s="228"/>
      <c r="F263" s="229"/>
      <c r="G263" s="229">
        <f>SUMIF(AG264:AG274,"&lt;&gt;NOR",G264:G274)</f>
        <v>0</v>
      </c>
      <c r="H263" s="229"/>
      <c r="I263" s="229">
        <f>SUM(I264:I274)</f>
        <v>0</v>
      </c>
      <c r="J263" s="229"/>
      <c r="K263" s="229">
        <f>SUM(K264:K274)</f>
        <v>0</v>
      </c>
      <c r="L263" s="229"/>
      <c r="M263" s="229">
        <f>SUM(M264:M274)</f>
        <v>0</v>
      </c>
      <c r="N263" s="228"/>
      <c r="O263" s="228">
        <f>SUM(O264:O274)</f>
        <v>0</v>
      </c>
      <c r="P263" s="228"/>
      <c r="Q263" s="228">
        <f>SUM(Q264:Q274)</f>
        <v>0</v>
      </c>
      <c r="R263" s="229"/>
      <c r="S263" s="229"/>
      <c r="T263" s="230"/>
      <c r="U263" s="224"/>
      <c r="V263" s="224">
        <f>SUM(V264:V274)</f>
        <v>27.59</v>
      </c>
      <c r="W263" s="224"/>
      <c r="X263" s="224"/>
      <c r="Y263" s="224"/>
      <c r="AG263" t="s">
        <v>152</v>
      </c>
    </row>
    <row r="264" spans="1:60" ht="20" outlineLevel="1" x14ac:dyDescent="0.25">
      <c r="A264" s="232">
        <v>82</v>
      </c>
      <c r="B264" s="233" t="s">
        <v>549</v>
      </c>
      <c r="C264" s="243" t="s">
        <v>550</v>
      </c>
      <c r="D264" s="234" t="s">
        <v>320</v>
      </c>
      <c r="E264" s="235">
        <v>86.46</v>
      </c>
      <c r="F264" s="236"/>
      <c r="G264" s="237">
        <f>ROUND(E264*F264,2)</f>
        <v>0</v>
      </c>
      <c r="H264" s="236"/>
      <c r="I264" s="237">
        <f>ROUND(E264*H264,2)</f>
        <v>0</v>
      </c>
      <c r="J264" s="236"/>
      <c r="K264" s="237">
        <f>ROUND(E264*J264,2)</f>
        <v>0</v>
      </c>
      <c r="L264" s="237">
        <v>21</v>
      </c>
      <c r="M264" s="237">
        <f>G264*(1+L264/100)</f>
        <v>0</v>
      </c>
      <c r="N264" s="235">
        <v>0</v>
      </c>
      <c r="O264" s="235">
        <f>ROUND(E264*N264,2)</f>
        <v>0</v>
      </c>
      <c r="P264" s="235">
        <v>0</v>
      </c>
      <c r="Q264" s="235">
        <f>ROUND(E264*P264,2)</f>
        <v>0</v>
      </c>
      <c r="R264" s="237" t="s">
        <v>222</v>
      </c>
      <c r="S264" s="237" t="s">
        <v>156</v>
      </c>
      <c r="T264" s="238" t="s">
        <v>223</v>
      </c>
      <c r="U264" s="221">
        <v>0</v>
      </c>
      <c r="V264" s="221">
        <f>ROUND(E264*U264,2)</f>
        <v>0</v>
      </c>
      <c r="W264" s="221"/>
      <c r="X264" s="221" t="s">
        <v>198</v>
      </c>
      <c r="Y264" s="221" t="s">
        <v>159</v>
      </c>
      <c r="Z264" s="211"/>
      <c r="AA264" s="211"/>
      <c r="AB264" s="211"/>
      <c r="AC264" s="211"/>
      <c r="AD264" s="211"/>
      <c r="AE264" s="211"/>
      <c r="AF264" s="211"/>
      <c r="AG264" s="211" t="s">
        <v>551</v>
      </c>
      <c r="AH264" s="211"/>
      <c r="AI264" s="211"/>
      <c r="AJ264" s="211"/>
      <c r="AK264" s="211"/>
      <c r="AL264" s="211"/>
      <c r="AM264" s="211"/>
      <c r="AN264" s="211"/>
      <c r="AO264" s="211"/>
      <c r="AP264" s="211"/>
      <c r="AQ264" s="211"/>
      <c r="AR264" s="211"/>
      <c r="AS264" s="211"/>
      <c r="AT264" s="211"/>
      <c r="AU264" s="211"/>
      <c r="AV264" s="211"/>
      <c r="AW264" s="211"/>
      <c r="AX264" s="211"/>
      <c r="AY264" s="211"/>
      <c r="AZ264" s="211"/>
      <c r="BA264" s="211"/>
      <c r="BB264" s="211"/>
      <c r="BC264" s="211"/>
      <c r="BD264" s="211"/>
      <c r="BE264" s="211"/>
      <c r="BF264" s="211"/>
      <c r="BG264" s="211"/>
      <c r="BH264" s="211"/>
    </row>
    <row r="265" spans="1:60" outlineLevel="2" x14ac:dyDescent="0.25">
      <c r="A265" s="218"/>
      <c r="B265" s="219"/>
      <c r="C265" s="245" t="s">
        <v>536</v>
      </c>
      <c r="D265" s="222"/>
      <c r="E265" s="223">
        <v>51.48</v>
      </c>
      <c r="F265" s="221"/>
      <c r="G265" s="221"/>
      <c r="H265" s="221"/>
      <c r="I265" s="221"/>
      <c r="J265" s="221"/>
      <c r="K265" s="221"/>
      <c r="L265" s="221"/>
      <c r="M265" s="221"/>
      <c r="N265" s="220"/>
      <c r="O265" s="220"/>
      <c r="P265" s="220"/>
      <c r="Q265" s="220"/>
      <c r="R265" s="221"/>
      <c r="S265" s="221"/>
      <c r="T265" s="221"/>
      <c r="U265" s="221"/>
      <c r="V265" s="221"/>
      <c r="W265" s="221"/>
      <c r="X265" s="221"/>
      <c r="Y265" s="221"/>
      <c r="Z265" s="211"/>
      <c r="AA265" s="211"/>
      <c r="AB265" s="211"/>
      <c r="AC265" s="211"/>
      <c r="AD265" s="211"/>
      <c r="AE265" s="211"/>
      <c r="AF265" s="211"/>
      <c r="AG265" s="211" t="s">
        <v>164</v>
      </c>
      <c r="AH265" s="211">
        <v>7</v>
      </c>
      <c r="AI265" s="211"/>
      <c r="AJ265" s="211"/>
      <c r="AK265" s="211"/>
      <c r="AL265" s="211"/>
      <c r="AM265" s="211"/>
      <c r="AN265" s="211"/>
      <c r="AO265" s="211"/>
      <c r="AP265" s="211"/>
      <c r="AQ265" s="211"/>
      <c r="AR265" s="211"/>
      <c r="AS265" s="211"/>
      <c r="AT265" s="211"/>
      <c r="AU265" s="211"/>
      <c r="AV265" s="211"/>
      <c r="AW265" s="211"/>
      <c r="AX265" s="211"/>
      <c r="AY265" s="211"/>
      <c r="AZ265" s="211"/>
      <c r="BA265" s="211"/>
      <c r="BB265" s="211"/>
      <c r="BC265" s="211"/>
      <c r="BD265" s="211"/>
      <c r="BE265" s="211"/>
      <c r="BF265" s="211"/>
      <c r="BG265" s="211"/>
      <c r="BH265" s="211"/>
    </row>
    <row r="266" spans="1:60" outlineLevel="3" x14ac:dyDescent="0.25">
      <c r="A266" s="218"/>
      <c r="B266" s="219"/>
      <c r="C266" s="245" t="s">
        <v>539</v>
      </c>
      <c r="D266" s="222"/>
      <c r="E266" s="223">
        <v>34.979999999999997</v>
      </c>
      <c r="F266" s="221"/>
      <c r="G266" s="221"/>
      <c r="H266" s="221"/>
      <c r="I266" s="221"/>
      <c r="J266" s="221"/>
      <c r="K266" s="221"/>
      <c r="L266" s="221"/>
      <c r="M266" s="221"/>
      <c r="N266" s="220"/>
      <c r="O266" s="220"/>
      <c r="P266" s="220"/>
      <c r="Q266" s="220"/>
      <c r="R266" s="221"/>
      <c r="S266" s="221"/>
      <c r="T266" s="221"/>
      <c r="U266" s="221"/>
      <c r="V266" s="221"/>
      <c r="W266" s="221"/>
      <c r="X266" s="221"/>
      <c r="Y266" s="221"/>
      <c r="Z266" s="211"/>
      <c r="AA266" s="211"/>
      <c r="AB266" s="211"/>
      <c r="AC266" s="211"/>
      <c r="AD266" s="211"/>
      <c r="AE266" s="211"/>
      <c r="AF266" s="211"/>
      <c r="AG266" s="211" t="s">
        <v>164</v>
      </c>
      <c r="AH266" s="211">
        <v>7</v>
      </c>
      <c r="AI266" s="211"/>
      <c r="AJ266" s="211"/>
      <c r="AK266" s="211"/>
      <c r="AL266" s="211"/>
      <c r="AM266" s="211"/>
      <c r="AN266" s="211"/>
      <c r="AO266" s="211"/>
      <c r="AP266" s="211"/>
      <c r="AQ266" s="211"/>
      <c r="AR266" s="211"/>
      <c r="AS266" s="211"/>
      <c r="AT266" s="211"/>
      <c r="AU266" s="211"/>
      <c r="AV266" s="211"/>
      <c r="AW266" s="211"/>
      <c r="AX266" s="211"/>
      <c r="AY266" s="211"/>
      <c r="AZ266" s="211"/>
      <c r="BA266" s="211"/>
      <c r="BB266" s="211"/>
      <c r="BC266" s="211"/>
      <c r="BD266" s="211"/>
      <c r="BE266" s="211"/>
      <c r="BF266" s="211"/>
      <c r="BG266" s="211"/>
      <c r="BH266" s="211"/>
    </row>
    <row r="267" spans="1:60" outlineLevel="1" x14ac:dyDescent="0.25">
      <c r="A267" s="232">
        <v>83</v>
      </c>
      <c r="B267" s="233" t="s">
        <v>552</v>
      </c>
      <c r="C267" s="243" t="s">
        <v>553</v>
      </c>
      <c r="D267" s="234" t="s">
        <v>320</v>
      </c>
      <c r="E267" s="235">
        <v>1642.74</v>
      </c>
      <c r="F267" s="236"/>
      <c r="G267" s="237">
        <f>ROUND(E267*F267,2)</f>
        <v>0</v>
      </c>
      <c r="H267" s="236"/>
      <c r="I267" s="237">
        <f>ROUND(E267*H267,2)</f>
        <v>0</v>
      </c>
      <c r="J267" s="236"/>
      <c r="K267" s="237">
        <f>ROUND(E267*J267,2)</f>
        <v>0</v>
      </c>
      <c r="L267" s="237">
        <v>21</v>
      </c>
      <c r="M267" s="237">
        <f>G267*(1+L267/100)</f>
        <v>0</v>
      </c>
      <c r="N267" s="235">
        <v>0</v>
      </c>
      <c r="O267" s="235">
        <f>ROUND(E267*N267,2)</f>
        <v>0</v>
      </c>
      <c r="P267" s="235">
        <v>0</v>
      </c>
      <c r="Q267" s="235">
        <f>ROUND(E267*P267,2)</f>
        <v>0</v>
      </c>
      <c r="R267" s="237" t="s">
        <v>222</v>
      </c>
      <c r="S267" s="237" t="s">
        <v>156</v>
      </c>
      <c r="T267" s="238" t="s">
        <v>223</v>
      </c>
      <c r="U267" s="221">
        <v>0</v>
      </c>
      <c r="V267" s="221">
        <f>ROUND(E267*U267,2)</f>
        <v>0</v>
      </c>
      <c r="W267" s="221"/>
      <c r="X267" s="221" t="s">
        <v>198</v>
      </c>
      <c r="Y267" s="221" t="s">
        <v>159</v>
      </c>
      <c r="Z267" s="211"/>
      <c r="AA267" s="211"/>
      <c r="AB267" s="211"/>
      <c r="AC267" s="211"/>
      <c r="AD267" s="211"/>
      <c r="AE267" s="211"/>
      <c r="AF267" s="211"/>
      <c r="AG267" s="211" t="s">
        <v>551</v>
      </c>
      <c r="AH267" s="211"/>
      <c r="AI267" s="211"/>
      <c r="AJ267" s="211"/>
      <c r="AK267" s="211"/>
      <c r="AL267" s="211"/>
      <c r="AM267" s="211"/>
      <c r="AN267" s="211"/>
      <c r="AO267" s="211"/>
      <c r="AP267" s="211"/>
      <c r="AQ267" s="211"/>
      <c r="AR267" s="211"/>
      <c r="AS267" s="211"/>
      <c r="AT267" s="211"/>
      <c r="AU267" s="211"/>
      <c r="AV267" s="211"/>
      <c r="AW267" s="211"/>
      <c r="AX267" s="211"/>
      <c r="AY267" s="211"/>
      <c r="AZ267" s="211"/>
      <c r="BA267" s="211"/>
      <c r="BB267" s="211"/>
      <c r="BC267" s="211"/>
      <c r="BD267" s="211"/>
      <c r="BE267" s="211"/>
      <c r="BF267" s="211"/>
      <c r="BG267" s="211"/>
      <c r="BH267" s="211"/>
    </row>
    <row r="268" spans="1:60" outlineLevel="2" x14ac:dyDescent="0.25">
      <c r="A268" s="218"/>
      <c r="B268" s="219"/>
      <c r="C268" s="245" t="s">
        <v>554</v>
      </c>
      <c r="D268" s="222"/>
      <c r="E268" s="223">
        <v>1642.74</v>
      </c>
      <c r="F268" s="221"/>
      <c r="G268" s="221"/>
      <c r="H268" s="221"/>
      <c r="I268" s="221"/>
      <c r="J268" s="221"/>
      <c r="K268" s="221"/>
      <c r="L268" s="221"/>
      <c r="M268" s="221"/>
      <c r="N268" s="220"/>
      <c r="O268" s="220"/>
      <c r="P268" s="220"/>
      <c r="Q268" s="220"/>
      <c r="R268" s="221"/>
      <c r="S268" s="221"/>
      <c r="T268" s="221"/>
      <c r="U268" s="221"/>
      <c r="V268" s="221"/>
      <c r="W268" s="221"/>
      <c r="X268" s="221"/>
      <c r="Y268" s="221"/>
      <c r="Z268" s="211"/>
      <c r="AA268" s="211"/>
      <c r="AB268" s="211"/>
      <c r="AC268" s="211"/>
      <c r="AD268" s="211"/>
      <c r="AE268" s="211"/>
      <c r="AF268" s="211"/>
      <c r="AG268" s="211" t="s">
        <v>164</v>
      </c>
      <c r="AH268" s="211">
        <v>5</v>
      </c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11"/>
      <c r="BB268" s="211"/>
      <c r="BC268" s="211"/>
      <c r="BD268" s="211"/>
      <c r="BE268" s="211"/>
      <c r="BF268" s="211"/>
      <c r="BG268" s="211"/>
      <c r="BH268" s="211"/>
    </row>
    <row r="269" spans="1:60" ht="20" outlineLevel="1" x14ac:dyDescent="0.25">
      <c r="A269" s="232">
        <v>84</v>
      </c>
      <c r="B269" s="233" t="s">
        <v>555</v>
      </c>
      <c r="C269" s="243" t="s">
        <v>556</v>
      </c>
      <c r="D269" s="234" t="s">
        <v>320</v>
      </c>
      <c r="E269" s="235">
        <v>39.991599999999998</v>
      </c>
      <c r="F269" s="236"/>
      <c r="G269" s="237">
        <f>ROUND(E269*F269,2)</f>
        <v>0</v>
      </c>
      <c r="H269" s="236"/>
      <c r="I269" s="237">
        <f>ROUND(E269*H269,2)</f>
        <v>0</v>
      </c>
      <c r="J269" s="236"/>
      <c r="K269" s="237">
        <f>ROUND(E269*J269,2)</f>
        <v>0</v>
      </c>
      <c r="L269" s="237">
        <v>21</v>
      </c>
      <c r="M269" s="237">
        <f>G269*(1+L269/100)</f>
        <v>0</v>
      </c>
      <c r="N269" s="235">
        <v>0</v>
      </c>
      <c r="O269" s="235">
        <f>ROUND(E269*N269,2)</f>
        <v>0</v>
      </c>
      <c r="P269" s="235">
        <v>0</v>
      </c>
      <c r="Q269" s="235">
        <f>ROUND(E269*P269,2)</f>
        <v>0</v>
      </c>
      <c r="R269" s="237" t="s">
        <v>222</v>
      </c>
      <c r="S269" s="237" t="s">
        <v>156</v>
      </c>
      <c r="T269" s="238" t="s">
        <v>223</v>
      </c>
      <c r="U269" s="221">
        <v>0.69</v>
      </c>
      <c r="V269" s="221">
        <f>ROUND(E269*U269,2)</f>
        <v>27.59</v>
      </c>
      <c r="W269" s="221"/>
      <c r="X269" s="221" t="s">
        <v>198</v>
      </c>
      <c r="Y269" s="221" t="s">
        <v>159</v>
      </c>
      <c r="Z269" s="211"/>
      <c r="AA269" s="211"/>
      <c r="AB269" s="211"/>
      <c r="AC269" s="211"/>
      <c r="AD269" s="211"/>
      <c r="AE269" s="211"/>
      <c r="AF269" s="211"/>
      <c r="AG269" s="211" t="s">
        <v>224</v>
      </c>
      <c r="AH269" s="211"/>
      <c r="AI269" s="211"/>
      <c r="AJ269" s="211"/>
      <c r="AK269" s="211"/>
      <c r="AL269" s="211"/>
      <c r="AM269" s="211"/>
      <c r="AN269" s="211"/>
      <c r="AO269" s="211"/>
      <c r="AP269" s="211"/>
      <c r="AQ269" s="211"/>
      <c r="AR269" s="211"/>
      <c r="AS269" s="211"/>
      <c r="AT269" s="211"/>
      <c r="AU269" s="211"/>
      <c r="AV269" s="211"/>
      <c r="AW269" s="211"/>
      <c r="AX269" s="211"/>
      <c r="AY269" s="211"/>
      <c r="AZ269" s="211"/>
      <c r="BA269" s="211"/>
      <c r="BB269" s="211"/>
      <c r="BC269" s="211"/>
      <c r="BD269" s="211"/>
      <c r="BE269" s="211"/>
      <c r="BF269" s="211"/>
      <c r="BG269" s="211"/>
      <c r="BH269" s="211"/>
    </row>
    <row r="270" spans="1:60" outlineLevel="2" x14ac:dyDescent="0.25">
      <c r="A270" s="218"/>
      <c r="B270" s="219"/>
      <c r="C270" s="245" t="s">
        <v>531</v>
      </c>
      <c r="D270" s="222"/>
      <c r="E270" s="223">
        <v>11.4816</v>
      </c>
      <c r="F270" s="221"/>
      <c r="G270" s="221"/>
      <c r="H270" s="221"/>
      <c r="I270" s="221"/>
      <c r="J270" s="221"/>
      <c r="K270" s="221"/>
      <c r="L270" s="221"/>
      <c r="M270" s="221"/>
      <c r="N270" s="220"/>
      <c r="O270" s="220"/>
      <c r="P270" s="220"/>
      <c r="Q270" s="220"/>
      <c r="R270" s="221"/>
      <c r="S270" s="221"/>
      <c r="T270" s="221"/>
      <c r="U270" s="221"/>
      <c r="V270" s="221"/>
      <c r="W270" s="221"/>
      <c r="X270" s="221"/>
      <c r="Y270" s="221"/>
      <c r="Z270" s="211"/>
      <c r="AA270" s="211"/>
      <c r="AB270" s="211"/>
      <c r="AC270" s="211"/>
      <c r="AD270" s="211"/>
      <c r="AE270" s="211"/>
      <c r="AF270" s="211"/>
      <c r="AG270" s="211" t="s">
        <v>164</v>
      </c>
      <c r="AH270" s="211">
        <v>7</v>
      </c>
      <c r="AI270" s="211"/>
      <c r="AJ270" s="211"/>
      <c r="AK270" s="211"/>
      <c r="AL270" s="211"/>
      <c r="AM270" s="211"/>
      <c r="AN270" s="211"/>
      <c r="AO270" s="211"/>
      <c r="AP270" s="211"/>
      <c r="AQ270" s="211"/>
      <c r="AR270" s="211"/>
      <c r="AS270" s="211"/>
      <c r="AT270" s="211"/>
      <c r="AU270" s="211"/>
      <c r="AV270" s="211"/>
      <c r="AW270" s="211"/>
      <c r="AX270" s="211"/>
      <c r="AY270" s="211"/>
      <c r="AZ270" s="211"/>
      <c r="BA270" s="211"/>
      <c r="BB270" s="211"/>
      <c r="BC270" s="211"/>
      <c r="BD270" s="211"/>
      <c r="BE270" s="211"/>
      <c r="BF270" s="211"/>
      <c r="BG270" s="211"/>
      <c r="BH270" s="211"/>
    </row>
    <row r="271" spans="1:60" outlineLevel="3" x14ac:dyDescent="0.25">
      <c r="A271" s="218"/>
      <c r="B271" s="219"/>
      <c r="C271" s="245" t="s">
        <v>532</v>
      </c>
      <c r="D271" s="222"/>
      <c r="E271" s="223">
        <v>11.77</v>
      </c>
      <c r="F271" s="221"/>
      <c r="G271" s="221"/>
      <c r="H271" s="221"/>
      <c r="I271" s="221"/>
      <c r="J271" s="221"/>
      <c r="K271" s="221"/>
      <c r="L271" s="221"/>
      <c r="M271" s="221"/>
      <c r="N271" s="220"/>
      <c r="O271" s="220"/>
      <c r="P271" s="220"/>
      <c r="Q271" s="220"/>
      <c r="R271" s="221"/>
      <c r="S271" s="221"/>
      <c r="T271" s="221"/>
      <c r="U271" s="221"/>
      <c r="V271" s="221"/>
      <c r="W271" s="221"/>
      <c r="X271" s="221"/>
      <c r="Y271" s="221"/>
      <c r="Z271" s="211"/>
      <c r="AA271" s="211"/>
      <c r="AB271" s="211"/>
      <c r="AC271" s="211"/>
      <c r="AD271" s="211"/>
      <c r="AE271" s="211"/>
      <c r="AF271" s="211"/>
      <c r="AG271" s="211" t="s">
        <v>164</v>
      </c>
      <c r="AH271" s="211">
        <v>7</v>
      </c>
      <c r="AI271" s="211"/>
      <c r="AJ271" s="211"/>
      <c r="AK271" s="211"/>
      <c r="AL271" s="211"/>
      <c r="AM271" s="211"/>
      <c r="AN271" s="211"/>
      <c r="AO271" s="211"/>
      <c r="AP271" s="211"/>
      <c r="AQ271" s="211"/>
      <c r="AR271" s="211"/>
      <c r="AS271" s="211"/>
      <c r="AT271" s="211"/>
      <c r="AU271" s="211"/>
      <c r="AV271" s="211"/>
      <c r="AW271" s="211"/>
      <c r="AX271" s="211"/>
      <c r="AY271" s="211"/>
      <c r="AZ271" s="211"/>
      <c r="BA271" s="211"/>
      <c r="BB271" s="211"/>
      <c r="BC271" s="211"/>
      <c r="BD271" s="211"/>
      <c r="BE271" s="211"/>
      <c r="BF271" s="211"/>
      <c r="BG271" s="211"/>
      <c r="BH271" s="211"/>
    </row>
    <row r="272" spans="1:60" outlineLevel="3" x14ac:dyDescent="0.25">
      <c r="A272" s="218"/>
      <c r="B272" s="219"/>
      <c r="C272" s="245" t="s">
        <v>533</v>
      </c>
      <c r="D272" s="222"/>
      <c r="E272" s="223">
        <v>16.739999999999998</v>
      </c>
      <c r="F272" s="221"/>
      <c r="G272" s="221"/>
      <c r="H272" s="221"/>
      <c r="I272" s="221"/>
      <c r="J272" s="221"/>
      <c r="K272" s="221"/>
      <c r="L272" s="221"/>
      <c r="M272" s="221"/>
      <c r="N272" s="220"/>
      <c r="O272" s="220"/>
      <c r="P272" s="220"/>
      <c r="Q272" s="220"/>
      <c r="R272" s="221"/>
      <c r="S272" s="221"/>
      <c r="T272" s="221"/>
      <c r="U272" s="221"/>
      <c r="V272" s="221"/>
      <c r="W272" s="221"/>
      <c r="X272" s="221"/>
      <c r="Y272" s="221"/>
      <c r="Z272" s="211"/>
      <c r="AA272" s="211"/>
      <c r="AB272" s="211"/>
      <c r="AC272" s="211"/>
      <c r="AD272" s="211"/>
      <c r="AE272" s="211"/>
      <c r="AF272" s="211"/>
      <c r="AG272" s="211" t="s">
        <v>164</v>
      </c>
      <c r="AH272" s="211">
        <v>7</v>
      </c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</row>
    <row r="273" spans="1:60" ht="20" outlineLevel="1" x14ac:dyDescent="0.25">
      <c r="A273" s="232">
        <v>85</v>
      </c>
      <c r="B273" s="233" t="s">
        <v>557</v>
      </c>
      <c r="C273" s="243" t="s">
        <v>558</v>
      </c>
      <c r="D273" s="234" t="s">
        <v>320</v>
      </c>
      <c r="E273" s="235">
        <v>119.9748</v>
      </c>
      <c r="F273" s="236"/>
      <c r="G273" s="237">
        <f>ROUND(E273*F273,2)</f>
        <v>0</v>
      </c>
      <c r="H273" s="236"/>
      <c r="I273" s="237">
        <f>ROUND(E273*H273,2)</f>
        <v>0</v>
      </c>
      <c r="J273" s="236"/>
      <c r="K273" s="237">
        <f>ROUND(E273*J273,2)</f>
        <v>0</v>
      </c>
      <c r="L273" s="237">
        <v>21</v>
      </c>
      <c r="M273" s="237">
        <f>G273*(1+L273/100)</f>
        <v>0</v>
      </c>
      <c r="N273" s="235">
        <v>0</v>
      </c>
      <c r="O273" s="235">
        <f>ROUND(E273*N273,2)</f>
        <v>0</v>
      </c>
      <c r="P273" s="235">
        <v>0</v>
      </c>
      <c r="Q273" s="235">
        <f>ROUND(E273*P273,2)</f>
        <v>0</v>
      </c>
      <c r="R273" s="237" t="s">
        <v>222</v>
      </c>
      <c r="S273" s="237" t="s">
        <v>156</v>
      </c>
      <c r="T273" s="238" t="s">
        <v>223</v>
      </c>
      <c r="U273" s="221">
        <v>0</v>
      </c>
      <c r="V273" s="221">
        <f>ROUND(E273*U273,2)</f>
        <v>0</v>
      </c>
      <c r="W273" s="221"/>
      <c r="X273" s="221" t="s">
        <v>198</v>
      </c>
      <c r="Y273" s="221" t="s">
        <v>159</v>
      </c>
      <c r="Z273" s="211"/>
      <c r="AA273" s="211"/>
      <c r="AB273" s="211"/>
      <c r="AC273" s="211"/>
      <c r="AD273" s="211"/>
      <c r="AE273" s="211"/>
      <c r="AF273" s="211"/>
      <c r="AG273" s="211" t="s">
        <v>224</v>
      </c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1"/>
      <c r="AT273" s="211"/>
      <c r="AU273" s="211"/>
      <c r="AV273" s="211"/>
      <c r="AW273" s="211"/>
      <c r="AX273" s="211"/>
      <c r="AY273" s="211"/>
      <c r="AZ273" s="211"/>
      <c r="BA273" s="211"/>
      <c r="BB273" s="211"/>
      <c r="BC273" s="211"/>
      <c r="BD273" s="211"/>
      <c r="BE273" s="211"/>
      <c r="BF273" s="211"/>
      <c r="BG273" s="211"/>
      <c r="BH273" s="211"/>
    </row>
    <row r="274" spans="1:60" outlineLevel="2" x14ac:dyDescent="0.25">
      <c r="A274" s="218"/>
      <c r="B274" s="219"/>
      <c r="C274" s="245" t="s">
        <v>559</v>
      </c>
      <c r="D274" s="222"/>
      <c r="E274" s="223">
        <v>119.9748</v>
      </c>
      <c r="F274" s="221"/>
      <c r="G274" s="221"/>
      <c r="H274" s="221"/>
      <c r="I274" s="221"/>
      <c r="J274" s="221"/>
      <c r="K274" s="221"/>
      <c r="L274" s="221"/>
      <c r="M274" s="221"/>
      <c r="N274" s="220"/>
      <c r="O274" s="220"/>
      <c r="P274" s="220"/>
      <c r="Q274" s="220"/>
      <c r="R274" s="221"/>
      <c r="S274" s="221"/>
      <c r="T274" s="221"/>
      <c r="U274" s="221"/>
      <c r="V274" s="221"/>
      <c r="W274" s="221"/>
      <c r="X274" s="221"/>
      <c r="Y274" s="221"/>
      <c r="Z274" s="211"/>
      <c r="AA274" s="211"/>
      <c r="AB274" s="211"/>
      <c r="AC274" s="211"/>
      <c r="AD274" s="211"/>
      <c r="AE274" s="211"/>
      <c r="AF274" s="211"/>
      <c r="AG274" s="211" t="s">
        <v>164</v>
      </c>
      <c r="AH274" s="211">
        <v>5</v>
      </c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1"/>
      <c r="AT274" s="211"/>
      <c r="AU274" s="211"/>
      <c r="AV274" s="211"/>
      <c r="AW274" s="211"/>
      <c r="AX274" s="211"/>
      <c r="AY274" s="211"/>
      <c r="AZ274" s="211"/>
      <c r="BA274" s="211"/>
      <c r="BB274" s="211"/>
      <c r="BC274" s="211"/>
      <c r="BD274" s="211"/>
      <c r="BE274" s="211"/>
      <c r="BF274" s="211"/>
      <c r="BG274" s="211"/>
      <c r="BH274" s="211"/>
    </row>
    <row r="275" spans="1:60" x14ac:dyDescent="0.25">
      <c r="A275" s="3"/>
      <c r="B275" s="4"/>
      <c r="C275" s="247"/>
      <c r="D275" s="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AE275">
        <v>15</v>
      </c>
      <c r="AF275">
        <v>21</v>
      </c>
      <c r="AG275" t="s">
        <v>137</v>
      </c>
    </row>
    <row r="276" spans="1:60" ht="13" x14ac:dyDescent="0.25">
      <c r="A276" s="214"/>
      <c r="B276" s="215" t="s">
        <v>29</v>
      </c>
      <c r="C276" s="248"/>
      <c r="D276" s="216"/>
      <c r="E276" s="217"/>
      <c r="F276" s="217"/>
      <c r="G276" s="231">
        <f>G8+G85+G99+G103+G168+G196+G243+G247+G256+G263</f>
        <v>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AE276">
        <f>SUMIF(L7:L274,AE275,G7:G274)</f>
        <v>0</v>
      </c>
      <c r="AF276">
        <f>SUMIF(L7:L274,AF275,G7:G274)</f>
        <v>0</v>
      </c>
      <c r="AG276" t="s">
        <v>172</v>
      </c>
    </row>
    <row r="277" spans="1:60" x14ac:dyDescent="0.25">
      <c r="C277" s="249"/>
      <c r="D277" s="10"/>
      <c r="AG277" t="s">
        <v>173</v>
      </c>
    </row>
    <row r="278" spans="1:60" x14ac:dyDescent="0.25">
      <c r="D278" s="10"/>
    </row>
    <row r="279" spans="1:60" x14ac:dyDescent="0.25">
      <c r="D279" s="10"/>
    </row>
    <row r="280" spans="1:60" x14ac:dyDescent="0.25">
      <c r="D280" s="10"/>
    </row>
    <row r="281" spans="1:60" x14ac:dyDescent="0.25">
      <c r="D281" s="10"/>
    </row>
    <row r="282" spans="1:60" x14ac:dyDescent="0.25">
      <c r="D282" s="10"/>
    </row>
    <row r="283" spans="1:60" x14ac:dyDescent="0.25">
      <c r="D283" s="10"/>
    </row>
    <row r="284" spans="1:60" x14ac:dyDescent="0.25">
      <c r="D284" s="10"/>
    </row>
    <row r="285" spans="1:60" x14ac:dyDescent="0.25">
      <c r="D285" s="10"/>
    </row>
    <row r="286" spans="1:60" x14ac:dyDescent="0.25">
      <c r="D286" s="10"/>
    </row>
    <row r="287" spans="1:60" x14ac:dyDescent="0.25">
      <c r="D287" s="10"/>
    </row>
    <row r="288" spans="1:60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uCVpoLNmI33sGR9AJUQScZRgKB8ZVwcCm92+jqsuO7FdRLuhM8qD3PtoEOeD8WZDW4xRl4QxZoV53+ZtoJRmAA==" saltValue="W2Gfby40TCx+Rip+b+pnpA==" spinCount="100000" sheet="1" formatRows="0"/>
  <mergeCells count="45">
    <mergeCell ref="C211:G211"/>
    <mergeCell ref="C245:G245"/>
    <mergeCell ref="C258:G258"/>
    <mergeCell ref="C176:G176"/>
    <mergeCell ref="C179:G179"/>
    <mergeCell ref="C182:G182"/>
    <mergeCell ref="C185:G185"/>
    <mergeCell ref="C200:G200"/>
    <mergeCell ref="C208:G208"/>
    <mergeCell ref="C124:G124"/>
    <mergeCell ref="C131:G131"/>
    <mergeCell ref="C137:G137"/>
    <mergeCell ref="C144:G144"/>
    <mergeCell ref="C170:G170"/>
    <mergeCell ref="C173:G173"/>
    <mergeCell ref="C93:G93"/>
    <mergeCell ref="C101:G101"/>
    <mergeCell ref="C105:G105"/>
    <mergeCell ref="C110:G110"/>
    <mergeCell ref="C113:G113"/>
    <mergeCell ref="C120:G120"/>
    <mergeCell ref="C64:G64"/>
    <mergeCell ref="C68:G68"/>
    <mergeCell ref="C71:G71"/>
    <mergeCell ref="C75:G75"/>
    <mergeCell ref="C87:G87"/>
    <mergeCell ref="C90:G90"/>
    <mergeCell ref="C43:G43"/>
    <mergeCell ref="C46:G46"/>
    <mergeCell ref="C49:G49"/>
    <mergeCell ref="C52:G52"/>
    <mergeCell ref="C55:G55"/>
    <mergeCell ref="C61:G61"/>
    <mergeCell ref="C20:G20"/>
    <mergeCell ref="C24:G24"/>
    <mergeCell ref="C28:G28"/>
    <mergeCell ref="C33:G33"/>
    <mergeCell ref="C37:G37"/>
    <mergeCell ref="C40:G40"/>
    <mergeCell ref="A1:G1"/>
    <mergeCell ref="C2:G2"/>
    <mergeCell ref="C3:G3"/>
    <mergeCell ref="C4:G4"/>
    <mergeCell ref="C10:G10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4430-82A0-4AB9-9041-7D298B7C7D9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65</v>
      </c>
      <c r="C3" s="200" t="s">
        <v>66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60</v>
      </c>
      <c r="C4" s="203" t="s">
        <v>68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SUMIF(AG9:AG72,"&lt;&gt;NOR",G9:G72)</f>
        <v>0</v>
      </c>
      <c r="H8" s="229"/>
      <c r="I8" s="229">
        <f>SUM(I9:I72)</f>
        <v>0</v>
      </c>
      <c r="J8" s="229"/>
      <c r="K8" s="229">
        <f>SUM(K9:K72)</f>
        <v>0</v>
      </c>
      <c r="L8" s="229"/>
      <c r="M8" s="229">
        <f>SUM(M9:M72)</f>
        <v>0</v>
      </c>
      <c r="N8" s="228"/>
      <c r="O8" s="228">
        <f>SUM(O9:O72)</f>
        <v>1.96</v>
      </c>
      <c r="P8" s="228"/>
      <c r="Q8" s="228">
        <f>SUM(Q9:Q72)</f>
        <v>74.31</v>
      </c>
      <c r="R8" s="229"/>
      <c r="S8" s="229"/>
      <c r="T8" s="230"/>
      <c r="U8" s="224"/>
      <c r="V8" s="224">
        <f>SUM(V9:V72)</f>
        <v>45.2</v>
      </c>
      <c r="W8" s="224"/>
      <c r="X8" s="224"/>
      <c r="Y8" s="224"/>
      <c r="AG8" t="s">
        <v>152</v>
      </c>
    </row>
    <row r="9" spans="1:60" ht="20" outlineLevel="1" x14ac:dyDescent="0.25">
      <c r="A9" s="232">
        <v>1</v>
      </c>
      <c r="B9" s="233" t="s">
        <v>219</v>
      </c>
      <c r="C9" s="243" t="s">
        <v>220</v>
      </c>
      <c r="D9" s="234" t="s">
        <v>221</v>
      </c>
      <c r="E9" s="235">
        <v>83.2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0.13800000000000001</v>
      </c>
      <c r="Q9" s="235">
        <f>ROUND(E9*P9,2)</f>
        <v>11.48</v>
      </c>
      <c r="R9" s="237" t="s">
        <v>222</v>
      </c>
      <c r="S9" s="237" t="s">
        <v>156</v>
      </c>
      <c r="T9" s="238" t="s">
        <v>223</v>
      </c>
      <c r="U9" s="221">
        <v>0.16</v>
      </c>
      <c r="V9" s="221">
        <f>ROUND(E9*U9,2)</f>
        <v>13.31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61" t="s">
        <v>225</v>
      </c>
      <c r="D10" s="260"/>
      <c r="E10" s="260"/>
      <c r="F10" s="260"/>
      <c r="G10" s="260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226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2" x14ac:dyDescent="0.25">
      <c r="A11" s="218"/>
      <c r="B11" s="219"/>
      <c r="C11" s="245" t="s">
        <v>227</v>
      </c>
      <c r="D11" s="222"/>
      <c r="E11" s="223">
        <v>83.2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0" outlineLevel="1" x14ac:dyDescent="0.25">
      <c r="A12" s="232">
        <v>2</v>
      </c>
      <c r="B12" s="233" t="s">
        <v>228</v>
      </c>
      <c r="C12" s="243" t="s">
        <v>229</v>
      </c>
      <c r="D12" s="234" t="s">
        <v>221</v>
      </c>
      <c r="E12" s="235">
        <v>83.2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0.66</v>
      </c>
      <c r="Q12" s="235">
        <f>ROUND(E12*P12,2)</f>
        <v>54.91</v>
      </c>
      <c r="R12" s="237" t="s">
        <v>222</v>
      </c>
      <c r="S12" s="237" t="s">
        <v>156</v>
      </c>
      <c r="T12" s="238" t="s">
        <v>223</v>
      </c>
      <c r="U12" s="221">
        <v>0.11899999999999999</v>
      </c>
      <c r="V12" s="221">
        <f>ROUND(E12*U12,2)</f>
        <v>9.9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5" t="s">
        <v>560</v>
      </c>
      <c r="D13" s="222"/>
      <c r="E13" s="223">
        <v>83.2</v>
      </c>
      <c r="F13" s="221"/>
      <c r="G13" s="221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ht="20" outlineLevel="1" x14ac:dyDescent="0.25">
      <c r="A14" s="232">
        <v>3</v>
      </c>
      <c r="B14" s="233" t="s">
        <v>232</v>
      </c>
      <c r="C14" s="243" t="s">
        <v>233</v>
      </c>
      <c r="D14" s="234" t="s">
        <v>221</v>
      </c>
      <c r="E14" s="235">
        <v>72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5">
        <v>0</v>
      </c>
      <c r="O14" s="235">
        <f>ROUND(E14*N14,2)</f>
        <v>0</v>
      </c>
      <c r="P14" s="235">
        <v>0.11</v>
      </c>
      <c r="Q14" s="235">
        <f>ROUND(E14*P14,2)</f>
        <v>7.92</v>
      </c>
      <c r="R14" s="237" t="s">
        <v>222</v>
      </c>
      <c r="S14" s="237" t="s">
        <v>156</v>
      </c>
      <c r="T14" s="238" t="s">
        <v>223</v>
      </c>
      <c r="U14" s="221">
        <v>0.08</v>
      </c>
      <c r="V14" s="221">
        <f>ROUND(E14*U14,2)</f>
        <v>5.76</v>
      </c>
      <c r="W14" s="221"/>
      <c r="X14" s="221" t="s">
        <v>198</v>
      </c>
      <c r="Y14" s="221" t="s">
        <v>159</v>
      </c>
      <c r="Z14" s="211"/>
      <c r="AA14" s="211"/>
      <c r="AB14" s="211"/>
      <c r="AC14" s="211"/>
      <c r="AD14" s="211"/>
      <c r="AE14" s="211"/>
      <c r="AF14" s="211"/>
      <c r="AG14" s="211" t="s">
        <v>224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ht="20.5" outlineLevel="2" x14ac:dyDescent="0.25">
      <c r="A15" s="218"/>
      <c r="B15" s="219"/>
      <c r="C15" s="261" t="s">
        <v>234</v>
      </c>
      <c r="D15" s="260"/>
      <c r="E15" s="260"/>
      <c r="F15" s="260"/>
      <c r="G15" s="260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226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41" t="str">
        <f>C15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15" s="211"/>
      <c r="BC15" s="211"/>
      <c r="BD15" s="211"/>
      <c r="BE15" s="211"/>
      <c r="BF15" s="211"/>
      <c r="BG15" s="211"/>
      <c r="BH15" s="211"/>
    </row>
    <row r="16" spans="1:60" outlineLevel="2" x14ac:dyDescent="0.25">
      <c r="A16" s="218"/>
      <c r="B16" s="219"/>
      <c r="C16" s="245" t="s">
        <v>561</v>
      </c>
      <c r="D16" s="222"/>
      <c r="E16" s="223">
        <v>72</v>
      </c>
      <c r="F16" s="221"/>
      <c r="G16" s="221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164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5">
      <c r="A17" s="232">
        <v>4</v>
      </c>
      <c r="B17" s="233" t="s">
        <v>237</v>
      </c>
      <c r="C17" s="243" t="s">
        <v>238</v>
      </c>
      <c r="D17" s="234" t="s">
        <v>239</v>
      </c>
      <c r="E17" s="235">
        <v>0</v>
      </c>
      <c r="F17" s="236"/>
      <c r="G17" s="237">
        <f>ROUND(E17*F17,2)</f>
        <v>0</v>
      </c>
      <c r="H17" s="236"/>
      <c r="I17" s="237">
        <f>ROUND(E17*H17,2)</f>
        <v>0</v>
      </c>
      <c r="J17" s="236"/>
      <c r="K17" s="237">
        <f>ROUND(E17*J17,2)</f>
        <v>0</v>
      </c>
      <c r="L17" s="237">
        <v>21</v>
      </c>
      <c r="M17" s="237">
        <f>G17*(1+L17/100)</f>
        <v>0</v>
      </c>
      <c r="N17" s="235">
        <v>0</v>
      </c>
      <c r="O17" s="235">
        <f>ROUND(E17*N17,2)</f>
        <v>0</v>
      </c>
      <c r="P17" s="235">
        <v>0.22</v>
      </c>
      <c r="Q17" s="235">
        <f>ROUND(E17*P17,2)</f>
        <v>0</v>
      </c>
      <c r="R17" s="237" t="s">
        <v>222</v>
      </c>
      <c r="S17" s="237" t="s">
        <v>156</v>
      </c>
      <c r="T17" s="238" t="s">
        <v>223</v>
      </c>
      <c r="U17" s="221">
        <v>0.14299999999999999</v>
      </c>
      <c r="V17" s="221">
        <f>ROUND(E17*U17,2)</f>
        <v>0</v>
      </c>
      <c r="W17" s="221"/>
      <c r="X17" s="221" t="s">
        <v>198</v>
      </c>
      <c r="Y17" s="221" t="s">
        <v>159</v>
      </c>
      <c r="Z17" s="211"/>
      <c r="AA17" s="211"/>
      <c r="AB17" s="211"/>
      <c r="AC17" s="211"/>
      <c r="AD17" s="211"/>
      <c r="AE17" s="211"/>
      <c r="AF17" s="211"/>
      <c r="AG17" s="211" t="s">
        <v>224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2" x14ac:dyDescent="0.25">
      <c r="A18" s="218"/>
      <c r="B18" s="219"/>
      <c r="C18" s="261" t="s">
        <v>240</v>
      </c>
      <c r="D18" s="260"/>
      <c r="E18" s="260"/>
      <c r="F18" s="260"/>
      <c r="G18" s="260"/>
      <c r="H18" s="221"/>
      <c r="I18" s="221"/>
      <c r="J18" s="221"/>
      <c r="K18" s="221"/>
      <c r="L18" s="221"/>
      <c r="M18" s="221"/>
      <c r="N18" s="220"/>
      <c r="O18" s="220"/>
      <c r="P18" s="220"/>
      <c r="Q18" s="220"/>
      <c r="R18" s="221"/>
      <c r="S18" s="221"/>
      <c r="T18" s="221"/>
      <c r="U18" s="221"/>
      <c r="V18" s="221"/>
      <c r="W18" s="221"/>
      <c r="X18" s="221"/>
      <c r="Y18" s="221"/>
      <c r="Z18" s="211"/>
      <c r="AA18" s="211"/>
      <c r="AB18" s="211"/>
      <c r="AC18" s="211"/>
      <c r="AD18" s="211"/>
      <c r="AE18" s="211"/>
      <c r="AF18" s="211"/>
      <c r="AG18" s="211" t="s">
        <v>226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41" t="str">
        <f>C18</f>
        <v>s vybouráním lože, s přemístěním hmot na skládku na vzdálenost do 3 m nebo naložením na dopravní prostředek</v>
      </c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45" t="s">
        <v>562</v>
      </c>
      <c r="D19" s="222"/>
      <c r="E19" s="223"/>
      <c r="F19" s="221"/>
      <c r="G19" s="221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164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5">
      <c r="A20" s="232">
        <v>5</v>
      </c>
      <c r="B20" s="233" t="s">
        <v>243</v>
      </c>
      <c r="C20" s="243" t="s">
        <v>244</v>
      </c>
      <c r="D20" s="234" t="s">
        <v>239</v>
      </c>
      <c r="E20" s="235">
        <v>0</v>
      </c>
      <c r="F20" s="236"/>
      <c r="G20" s="237">
        <f>ROUND(E20*F20,2)</f>
        <v>0</v>
      </c>
      <c r="H20" s="236"/>
      <c r="I20" s="237">
        <f>ROUND(E20*H20,2)</f>
        <v>0</v>
      </c>
      <c r="J20" s="236"/>
      <c r="K20" s="237">
        <f>ROUND(E20*J20,2)</f>
        <v>0</v>
      </c>
      <c r="L20" s="237">
        <v>21</v>
      </c>
      <c r="M20" s="237">
        <f>G20*(1+L20/100)</f>
        <v>0</v>
      </c>
      <c r="N20" s="235">
        <v>0</v>
      </c>
      <c r="O20" s="235">
        <f>ROUND(E20*N20,2)</f>
        <v>0</v>
      </c>
      <c r="P20" s="235">
        <v>0.27</v>
      </c>
      <c r="Q20" s="235">
        <f>ROUND(E20*P20,2)</f>
        <v>0</v>
      </c>
      <c r="R20" s="237" t="s">
        <v>222</v>
      </c>
      <c r="S20" s="237" t="s">
        <v>156</v>
      </c>
      <c r="T20" s="238" t="s">
        <v>223</v>
      </c>
      <c r="U20" s="221">
        <v>0.123</v>
      </c>
      <c r="V20" s="221">
        <f>ROUND(E20*U20,2)</f>
        <v>0</v>
      </c>
      <c r="W20" s="221"/>
      <c r="X20" s="221" t="s">
        <v>198</v>
      </c>
      <c r="Y20" s="221" t="s">
        <v>159</v>
      </c>
      <c r="Z20" s="211"/>
      <c r="AA20" s="211"/>
      <c r="AB20" s="211"/>
      <c r="AC20" s="211"/>
      <c r="AD20" s="211"/>
      <c r="AE20" s="211"/>
      <c r="AF20" s="211"/>
      <c r="AG20" s="211" t="s">
        <v>224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2" x14ac:dyDescent="0.25">
      <c r="A21" s="218"/>
      <c r="B21" s="219"/>
      <c r="C21" s="261" t="s">
        <v>240</v>
      </c>
      <c r="D21" s="260"/>
      <c r="E21" s="260"/>
      <c r="F21" s="260"/>
      <c r="G21" s="260"/>
      <c r="H21" s="221"/>
      <c r="I21" s="221"/>
      <c r="J21" s="221"/>
      <c r="K21" s="221"/>
      <c r="L21" s="221"/>
      <c r="M21" s="221"/>
      <c r="N21" s="220"/>
      <c r="O21" s="220"/>
      <c r="P21" s="220"/>
      <c r="Q21" s="220"/>
      <c r="R21" s="221"/>
      <c r="S21" s="221"/>
      <c r="T21" s="221"/>
      <c r="U21" s="221"/>
      <c r="V21" s="221"/>
      <c r="W21" s="221"/>
      <c r="X21" s="221"/>
      <c r="Y21" s="221"/>
      <c r="Z21" s="211"/>
      <c r="AA21" s="211"/>
      <c r="AB21" s="211"/>
      <c r="AC21" s="211"/>
      <c r="AD21" s="211"/>
      <c r="AE21" s="211"/>
      <c r="AF21" s="211"/>
      <c r="AG21" s="211" t="s">
        <v>226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41" t="str">
        <f>C21</f>
        <v>s vybouráním lože, s přemístěním hmot na skládku na vzdálenost do 3 m nebo naložením na dopravní prostředek</v>
      </c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18"/>
      <c r="B22" s="219"/>
      <c r="C22" s="245" t="s">
        <v>562</v>
      </c>
      <c r="D22" s="222"/>
      <c r="E22" s="223"/>
      <c r="F22" s="221"/>
      <c r="G22" s="221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164</v>
      </c>
      <c r="AH22" s="211">
        <v>0</v>
      </c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5">
      <c r="A23" s="232">
        <v>6</v>
      </c>
      <c r="B23" s="233" t="s">
        <v>247</v>
      </c>
      <c r="C23" s="243" t="s">
        <v>248</v>
      </c>
      <c r="D23" s="234" t="s">
        <v>249</v>
      </c>
      <c r="E23" s="235">
        <v>4.4000000000000004</v>
      </c>
      <c r="F23" s="236"/>
      <c r="G23" s="237">
        <f>ROUND(E23*F23,2)</f>
        <v>0</v>
      </c>
      <c r="H23" s="236"/>
      <c r="I23" s="237">
        <f>ROUND(E23*H23,2)</f>
        <v>0</v>
      </c>
      <c r="J23" s="236"/>
      <c r="K23" s="237">
        <f>ROUND(E23*J23,2)</f>
        <v>0</v>
      </c>
      <c r="L23" s="237">
        <v>21</v>
      </c>
      <c r="M23" s="237">
        <f>G23*(1+L23/100)</f>
        <v>0</v>
      </c>
      <c r="N23" s="235">
        <v>0</v>
      </c>
      <c r="O23" s="235">
        <f>ROUND(E23*N23,2)</f>
        <v>0</v>
      </c>
      <c r="P23" s="235">
        <v>0</v>
      </c>
      <c r="Q23" s="235">
        <f>ROUND(E23*P23,2)</f>
        <v>0</v>
      </c>
      <c r="R23" s="237" t="s">
        <v>250</v>
      </c>
      <c r="S23" s="237" t="s">
        <v>156</v>
      </c>
      <c r="T23" s="238" t="s">
        <v>223</v>
      </c>
      <c r="U23" s="221">
        <v>9.5200000000000007E-2</v>
      </c>
      <c r="V23" s="221">
        <f>ROUND(E23*U23,2)</f>
        <v>0.42</v>
      </c>
      <c r="W23" s="221"/>
      <c r="X23" s="221" t="s">
        <v>198</v>
      </c>
      <c r="Y23" s="221" t="s">
        <v>159</v>
      </c>
      <c r="Z23" s="211"/>
      <c r="AA23" s="211"/>
      <c r="AB23" s="211"/>
      <c r="AC23" s="211"/>
      <c r="AD23" s="211"/>
      <c r="AE23" s="211"/>
      <c r="AF23" s="211"/>
      <c r="AG23" s="211" t="s">
        <v>224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2" x14ac:dyDescent="0.25">
      <c r="A24" s="218"/>
      <c r="B24" s="219"/>
      <c r="C24" s="261" t="s">
        <v>251</v>
      </c>
      <c r="D24" s="260"/>
      <c r="E24" s="260"/>
      <c r="F24" s="260"/>
      <c r="G24" s="260"/>
      <c r="H24" s="221"/>
      <c r="I24" s="221"/>
      <c r="J24" s="221"/>
      <c r="K24" s="221"/>
      <c r="L24" s="221"/>
      <c r="M24" s="221"/>
      <c r="N24" s="220"/>
      <c r="O24" s="220"/>
      <c r="P24" s="220"/>
      <c r="Q24" s="220"/>
      <c r="R24" s="221"/>
      <c r="S24" s="221"/>
      <c r="T24" s="221"/>
      <c r="U24" s="221"/>
      <c r="V24" s="221"/>
      <c r="W24" s="221"/>
      <c r="X24" s="221"/>
      <c r="Y24" s="221"/>
      <c r="Z24" s="211"/>
      <c r="AA24" s="211"/>
      <c r="AB24" s="211"/>
      <c r="AC24" s="211"/>
      <c r="AD24" s="211"/>
      <c r="AE24" s="211"/>
      <c r="AF24" s="211"/>
      <c r="AG24" s="211" t="s">
        <v>226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41" t="str">
        <f>C24</f>
        <v>nebo lesní půdy, s vodorovným přemístěním na hromady v místě upotřebení nebo na dočasné či trvalé skládky se složením</v>
      </c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45" t="s">
        <v>563</v>
      </c>
      <c r="D25" s="222"/>
      <c r="E25" s="223">
        <v>4.4000000000000004</v>
      </c>
      <c r="F25" s="221"/>
      <c r="G25" s="221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164</v>
      </c>
      <c r="AH25" s="211">
        <v>0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5">
      <c r="A26" s="232">
        <v>7</v>
      </c>
      <c r="B26" s="233" t="s">
        <v>255</v>
      </c>
      <c r="C26" s="243" t="s">
        <v>256</v>
      </c>
      <c r="D26" s="234" t="s">
        <v>249</v>
      </c>
      <c r="E26" s="235">
        <v>5.28</v>
      </c>
      <c r="F26" s="236"/>
      <c r="G26" s="237">
        <f>ROUND(E26*F26,2)</f>
        <v>0</v>
      </c>
      <c r="H26" s="236"/>
      <c r="I26" s="237">
        <f>ROUND(E26*H26,2)</f>
        <v>0</v>
      </c>
      <c r="J26" s="236"/>
      <c r="K26" s="237">
        <f>ROUND(E26*J26,2)</f>
        <v>0</v>
      </c>
      <c r="L26" s="237">
        <v>21</v>
      </c>
      <c r="M26" s="237">
        <f>G26*(1+L26/100)</f>
        <v>0</v>
      </c>
      <c r="N26" s="235">
        <v>0</v>
      </c>
      <c r="O26" s="235">
        <f>ROUND(E26*N26,2)</f>
        <v>0</v>
      </c>
      <c r="P26" s="235">
        <v>0</v>
      </c>
      <c r="Q26" s="235">
        <f>ROUND(E26*P26,2)</f>
        <v>0</v>
      </c>
      <c r="R26" s="237" t="s">
        <v>250</v>
      </c>
      <c r="S26" s="237" t="s">
        <v>156</v>
      </c>
      <c r="T26" s="238" t="s">
        <v>223</v>
      </c>
      <c r="U26" s="221">
        <v>0.42199999999999999</v>
      </c>
      <c r="V26" s="221">
        <f>ROUND(E26*U26,2)</f>
        <v>2.23</v>
      </c>
      <c r="W26" s="221"/>
      <c r="X26" s="221" t="s">
        <v>198</v>
      </c>
      <c r="Y26" s="221" t="s">
        <v>159</v>
      </c>
      <c r="Z26" s="211"/>
      <c r="AA26" s="211"/>
      <c r="AB26" s="211"/>
      <c r="AC26" s="211"/>
      <c r="AD26" s="211"/>
      <c r="AE26" s="211"/>
      <c r="AF26" s="211"/>
      <c r="AG26" s="211" t="s">
        <v>224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2" x14ac:dyDescent="0.25">
      <c r="A27" s="218"/>
      <c r="B27" s="219"/>
      <c r="C27" s="261" t="s">
        <v>257</v>
      </c>
      <c r="D27" s="260"/>
      <c r="E27" s="260"/>
      <c r="F27" s="260"/>
      <c r="G27" s="260"/>
      <c r="H27" s="221"/>
      <c r="I27" s="221"/>
      <c r="J27" s="221"/>
      <c r="K27" s="221"/>
      <c r="L27" s="221"/>
      <c r="M27" s="221"/>
      <c r="N27" s="220"/>
      <c r="O27" s="220"/>
      <c r="P27" s="220"/>
      <c r="Q27" s="220"/>
      <c r="R27" s="221"/>
      <c r="S27" s="221"/>
      <c r="T27" s="221"/>
      <c r="U27" s="221"/>
      <c r="V27" s="221"/>
      <c r="W27" s="221"/>
      <c r="X27" s="221"/>
      <c r="Y27" s="221"/>
      <c r="Z27" s="211"/>
      <c r="AA27" s="211"/>
      <c r="AB27" s="211"/>
      <c r="AC27" s="211"/>
      <c r="AD27" s="211"/>
      <c r="AE27" s="211"/>
      <c r="AF27" s="211"/>
      <c r="AG27" s="211" t="s">
        <v>226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41" t="str">
        <f>C27</f>
        <v>s přemístěním výkopku v příčných profilech na vzdálenost do 15 m nebo s naložením na dopravní prostředek.</v>
      </c>
      <c r="BB27" s="211"/>
      <c r="BC27" s="211"/>
      <c r="BD27" s="211"/>
      <c r="BE27" s="211"/>
      <c r="BF27" s="211"/>
      <c r="BG27" s="211"/>
      <c r="BH27" s="211"/>
    </row>
    <row r="28" spans="1:60" outlineLevel="2" x14ac:dyDescent="0.25">
      <c r="A28" s="218"/>
      <c r="B28" s="219"/>
      <c r="C28" s="245" t="s">
        <v>564</v>
      </c>
      <c r="D28" s="222"/>
      <c r="E28" s="223">
        <v>5.28</v>
      </c>
      <c r="F28" s="221"/>
      <c r="G28" s="221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164</v>
      </c>
      <c r="AH28" s="211">
        <v>0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5">
      <c r="A29" s="232">
        <v>8</v>
      </c>
      <c r="B29" s="233" t="s">
        <v>260</v>
      </c>
      <c r="C29" s="243" t="s">
        <v>261</v>
      </c>
      <c r="D29" s="234" t="s">
        <v>249</v>
      </c>
      <c r="E29" s="235">
        <v>8.2799999999999994</v>
      </c>
      <c r="F29" s="236"/>
      <c r="G29" s="237">
        <f>ROUND(E29*F29,2)</f>
        <v>0</v>
      </c>
      <c r="H29" s="236"/>
      <c r="I29" s="237">
        <f>ROUND(E29*H29,2)</f>
        <v>0</v>
      </c>
      <c r="J29" s="236"/>
      <c r="K29" s="237">
        <f>ROUND(E29*J29,2)</f>
        <v>0</v>
      </c>
      <c r="L29" s="237">
        <v>21</v>
      </c>
      <c r="M29" s="237">
        <f>G29*(1+L29/100)</f>
        <v>0</v>
      </c>
      <c r="N29" s="235">
        <v>0</v>
      </c>
      <c r="O29" s="235">
        <f>ROUND(E29*N29,2)</f>
        <v>0</v>
      </c>
      <c r="P29" s="235">
        <v>0</v>
      </c>
      <c r="Q29" s="235">
        <f>ROUND(E29*P29,2)</f>
        <v>0</v>
      </c>
      <c r="R29" s="237" t="s">
        <v>250</v>
      </c>
      <c r="S29" s="237" t="s">
        <v>156</v>
      </c>
      <c r="T29" s="238" t="s">
        <v>223</v>
      </c>
      <c r="U29" s="221">
        <v>0.37</v>
      </c>
      <c r="V29" s="221">
        <f>ROUND(E29*U29,2)</f>
        <v>3.06</v>
      </c>
      <c r="W29" s="221"/>
      <c r="X29" s="221" t="s">
        <v>198</v>
      </c>
      <c r="Y29" s="221" t="s">
        <v>159</v>
      </c>
      <c r="Z29" s="211"/>
      <c r="AA29" s="211"/>
      <c r="AB29" s="211"/>
      <c r="AC29" s="211"/>
      <c r="AD29" s="211"/>
      <c r="AE29" s="211"/>
      <c r="AF29" s="211"/>
      <c r="AG29" s="211" t="s">
        <v>224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ht="20.5" outlineLevel="2" x14ac:dyDescent="0.25">
      <c r="A30" s="218"/>
      <c r="B30" s="219"/>
      <c r="C30" s="261" t="s">
        <v>262</v>
      </c>
      <c r="D30" s="260"/>
      <c r="E30" s="260"/>
      <c r="F30" s="260"/>
      <c r="G30" s="260"/>
      <c r="H30" s="221"/>
      <c r="I30" s="221"/>
      <c r="J30" s="221"/>
      <c r="K30" s="221"/>
      <c r="L30" s="221"/>
      <c r="M30" s="221"/>
      <c r="N30" s="220"/>
      <c r="O30" s="220"/>
      <c r="P30" s="220"/>
      <c r="Q30" s="220"/>
      <c r="R30" s="221"/>
      <c r="S30" s="221"/>
      <c r="T30" s="221"/>
      <c r="U30" s="221"/>
      <c r="V30" s="221"/>
      <c r="W30" s="221"/>
      <c r="X30" s="221"/>
      <c r="Y30" s="221"/>
      <c r="Z30" s="211"/>
      <c r="AA30" s="211"/>
      <c r="AB30" s="211"/>
      <c r="AC30" s="211"/>
      <c r="AD30" s="211"/>
      <c r="AE30" s="211"/>
      <c r="AF30" s="211"/>
      <c r="AG30" s="211" t="s">
        <v>226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41" t="str">
        <f>C30</f>
        <v>zapažených i nezapažených s urovnáním dna do předepsaného profilu a spádu, s přehozením výkopku na přilehlém terénu na vzdálenost do 3 m od podélné osy rýhy nebo s naložením výkopku na dopravní prostředek.</v>
      </c>
      <c r="BB30" s="211"/>
      <c r="BC30" s="211"/>
      <c r="BD30" s="211"/>
      <c r="BE30" s="211"/>
      <c r="BF30" s="211"/>
      <c r="BG30" s="211"/>
      <c r="BH30" s="211"/>
    </row>
    <row r="31" spans="1:60" outlineLevel="2" x14ac:dyDescent="0.25">
      <c r="A31" s="218"/>
      <c r="B31" s="219"/>
      <c r="C31" s="245" t="s">
        <v>565</v>
      </c>
      <c r="D31" s="222"/>
      <c r="E31" s="223">
        <v>8.2799999999999994</v>
      </c>
      <c r="F31" s="221"/>
      <c r="G31" s="221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164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5">
      <c r="A32" s="232">
        <v>9</v>
      </c>
      <c r="B32" s="233" t="s">
        <v>264</v>
      </c>
      <c r="C32" s="243" t="s">
        <v>265</v>
      </c>
      <c r="D32" s="234" t="s">
        <v>249</v>
      </c>
      <c r="E32" s="235">
        <v>1.08</v>
      </c>
      <c r="F32" s="236"/>
      <c r="G32" s="237">
        <f>ROUND(E32*F32,2)</f>
        <v>0</v>
      </c>
      <c r="H32" s="236"/>
      <c r="I32" s="237">
        <f>ROUND(E32*H32,2)</f>
        <v>0</v>
      </c>
      <c r="J32" s="236"/>
      <c r="K32" s="237">
        <f>ROUND(E32*J32,2)</f>
        <v>0</v>
      </c>
      <c r="L32" s="237">
        <v>21</v>
      </c>
      <c r="M32" s="237">
        <f>G32*(1+L32/100)</f>
        <v>0</v>
      </c>
      <c r="N32" s="235">
        <v>0</v>
      </c>
      <c r="O32" s="235">
        <f>ROUND(E32*N32,2)</f>
        <v>0</v>
      </c>
      <c r="P32" s="235">
        <v>0</v>
      </c>
      <c r="Q32" s="235">
        <f>ROUND(E32*P32,2)</f>
        <v>0</v>
      </c>
      <c r="R32" s="237" t="s">
        <v>250</v>
      </c>
      <c r="S32" s="237" t="s">
        <v>156</v>
      </c>
      <c r="T32" s="238" t="s">
        <v>223</v>
      </c>
      <c r="U32" s="221">
        <v>0.2</v>
      </c>
      <c r="V32" s="221">
        <f>ROUND(E32*U32,2)</f>
        <v>0.22</v>
      </c>
      <c r="W32" s="221"/>
      <c r="X32" s="221" t="s">
        <v>198</v>
      </c>
      <c r="Y32" s="221" t="s">
        <v>159</v>
      </c>
      <c r="Z32" s="211"/>
      <c r="AA32" s="211"/>
      <c r="AB32" s="211"/>
      <c r="AC32" s="211"/>
      <c r="AD32" s="211"/>
      <c r="AE32" s="211"/>
      <c r="AF32" s="211"/>
      <c r="AG32" s="211" t="s">
        <v>224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ht="20.5" outlineLevel="2" x14ac:dyDescent="0.25">
      <c r="A33" s="218"/>
      <c r="B33" s="219"/>
      <c r="C33" s="261" t="s">
        <v>266</v>
      </c>
      <c r="D33" s="260"/>
      <c r="E33" s="260"/>
      <c r="F33" s="260"/>
      <c r="G33" s="260"/>
      <c r="H33" s="221"/>
      <c r="I33" s="221"/>
      <c r="J33" s="221"/>
      <c r="K33" s="221"/>
      <c r="L33" s="221"/>
      <c r="M33" s="221"/>
      <c r="N33" s="220"/>
      <c r="O33" s="220"/>
      <c r="P33" s="220"/>
      <c r="Q33" s="220"/>
      <c r="R33" s="221"/>
      <c r="S33" s="221"/>
      <c r="T33" s="221"/>
      <c r="U33" s="221"/>
      <c r="V33" s="221"/>
      <c r="W33" s="221"/>
      <c r="X33" s="221"/>
      <c r="Y33" s="221"/>
      <c r="Z33" s="211"/>
      <c r="AA33" s="211"/>
      <c r="AB33" s="211"/>
      <c r="AC33" s="211"/>
      <c r="AD33" s="211"/>
      <c r="AE33" s="211"/>
      <c r="AF33" s="211"/>
      <c r="AG33" s="211" t="s">
        <v>226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41" t="str">
        <f>C33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33" s="211"/>
      <c r="BC33" s="211"/>
      <c r="BD33" s="211"/>
      <c r="BE33" s="211"/>
      <c r="BF33" s="211"/>
      <c r="BG33" s="211"/>
      <c r="BH33" s="211"/>
    </row>
    <row r="34" spans="1:60" outlineLevel="2" x14ac:dyDescent="0.25">
      <c r="A34" s="218"/>
      <c r="B34" s="219"/>
      <c r="C34" s="245" t="s">
        <v>566</v>
      </c>
      <c r="D34" s="222"/>
      <c r="E34" s="223">
        <v>1.08</v>
      </c>
      <c r="F34" s="221"/>
      <c r="G34" s="221"/>
      <c r="H34" s="221"/>
      <c r="I34" s="221"/>
      <c r="J34" s="221"/>
      <c r="K34" s="221"/>
      <c r="L34" s="221"/>
      <c r="M34" s="221"/>
      <c r="N34" s="220"/>
      <c r="O34" s="220"/>
      <c r="P34" s="220"/>
      <c r="Q34" s="220"/>
      <c r="R34" s="221"/>
      <c r="S34" s="221"/>
      <c r="T34" s="221"/>
      <c r="U34" s="221"/>
      <c r="V34" s="221"/>
      <c r="W34" s="221"/>
      <c r="X34" s="221"/>
      <c r="Y34" s="221"/>
      <c r="Z34" s="211"/>
      <c r="AA34" s="211"/>
      <c r="AB34" s="211"/>
      <c r="AC34" s="211"/>
      <c r="AD34" s="211"/>
      <c r="AE34" s="211"/>
      <c r="AF34" s="211"/>
      <c r="AG34" s="211" t="s">
        <v>164</v>
      </c>
      <c r="AH34" s="211">
        <v>0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5">
      <c r="A35" s="232">
        <v>10</v>
      </c>
      <c r="B35" s="233" t="s">
        <v>268</v>
      </c>
      <c r="C35" s="243" t="s">
        <v>269</v>
      </c>
      <c r="D35" s="234" t="s">
        <v>249</v>
      </c>
      <c r="E35" s="235">
        <v>1.08</v>
      </c>
      <c r="F35" s="236"/>
      <c r="G35" s="237">
        <f>ROUND(E35*F35,2)</f>
        <v>0</v>
      </c>
      <c r="H35" s="236"/>
      <c r="I35" s="237">
        <f>ROUND(E35*H35,2)</f>
        <v>0</v>
      </c>
      <c r="J35" s="236"/>
      <c r="K35" s="237">
        <f>ROUND(E35*J35,2)</f>
        <v>0</v>
      </c>
      <c r="L35" s="237">
        <v>21</v>
      </c>
      <c r="M35" s="237">
        <f>G35*(1+L35/100)</f>
        <v>0</v>
      </c>
      <c r="N35" s="235">
        <v>0</v>
      </c>
      <c r="O35" s="235">
        <f>ROUND(E35*N35,2)</f>
        <v>0</v>
      </c>
      <c r="P35" s="235">
        <v>0</v>
      </c>
      <c r="Q35" s="235">
        <f>ROUND(E35*P35,2)</f>
        <v>0</v>
      </c>
      <c r="R35" s="237" t="s">
        <v>250</v>
      </c>
      <c r="S35" s="237" t="s">
        <v>156</v>
      </c>
      <c r="T35" s="238" t="s">
        <v>223</v>
      </c>
      <c r="U35" s="221">
        <v>8.4000000000000005E-2</v>
      </c>
      <c r="V35" s="221">
        <f>ROUND(E35*U35,2)</f>
        <v>0.09</v>
      </c>
      <c r="W35" s="221"/>
      <c r="X35" s="221" t="s">
        <v>198</v>
      </c>
      <c r="Y35" s="221" t="s">
        <v>159</v>
      </c>
      <c r="Z35" s="211"/>
      <c r="AA35" s="211"/>
      <c r="AB35" s="211"/>
      <c r="AC35" s="211"/>
      <c r="AD35" s="211"/>
      <c r="AE35" s="211"/>
      <c r="AF35" s="211"/>
      <c r="AG35" s="211" t="s">
        <v>224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ht="20.5" outlineLevel="2" x14ac:dyDescent="0.25">
      <c r="A36" s="218"/>
      <c r="B36" s="219"/>
      <c r="C36" s="261" t="s">
        <v>266</v>
      </c>
      <c r="D36" s="260"/>
      <c r="E36" s="260"/>
      <c r="F36" s="260"/>
      <c r="G36" s="260"/>
      <c r="H36" s="221"/>
      <c r="I36" s="221"/>
      <c r="J36" s="221"/>
      <c r="K36" s="221"/>
      <c r="L36" s="221"/>
      <c r="M36" s="221"/>
      <c r="N36" s="220"/>
      <c r="O36" s="220"/>
      <c r="P36" s="220"/>
      <c r="Q36" s="220"/>
      <c r="R36" s="221"/>
      <c r="S36" s="221"/>
      <c r="T36" s="221"/>
      <c r="U36" s="221"/>
      <c r="V36" s="221"/>
      <c r="W36" s="221"/>
      <c r="X36" s="221"/>
      <c r="Y36" s="221"/>
      <c r="Z36" s="211"/>
      <c r="AA36" s="211"/>
      <c r="AB36" s="211"/>
      <c r="AC36" s="211"/>
      <c r="AD36" s="211"/>
      <c r="AE36" s="211"/>
      <c r="AF36" s="211"/>
      <c r="AG36" s="211" t="s">
        <v>226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41" t="str">
        <f>C36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36" s="211"/>
      <c r="BC36" s="211"/>
      <c r="BD36" s="211"/>
      <c r="BE36" s="211"/>
      <c r="BF36" s="211"/>
      <c r="BG36" s="211"/>
      <c r="BH36" s="211"/>
    </row>
    <row r="37" spans="1:60" outlineLevel="2" x14ac:dyDescent="0.25">
      <c r="A37" s="218"/>
      <c r="B37" s="219"/>
      <c r="C37" s="245" t="s">
        <v>567</v>
      </c>
      <c r="D37" s="222"/>
      <c r="E37" s="223">
        <v>1.08</v>
      </c>
      <c r="F37" s="221"/>
      <c r="G37" s="221"/>
      <c r="H37" s="221"/>
      <c r="I37" s="221"/>
      <c r="J37" s="221"/>
      <c r="K37" s="221"/>
      <c r="L37" s="221"/>
      <c r="M37" s="221"/>
      <c r="N37" s="220"/>
      <c r="O37" s="220"/>
      <c r="P37" s="220"/>
      <c r="Q37" s="220"/>
      <c r="R37" s="221"/>
      <c r="S37" s="221"/>
      <c r="T37" s="221"/>
      <c r="U37" s="221"/>
      <c r="V37" s="221"/>
      <c r="W37" s="221"/>
      <c r="X37" s="221"/>
      <c r="Y37" s="221"/>
      <c r="Z37" s="211"/>
      <c r="AA37" s="211"/>
      <c r="AB37" s="211"/>
      <c r="AC37" s="211"/>
      <c r="AD37" s="211"/>
      <c r="AE37" s="211"/>
      <c r="AF37" s="211"/>
      <c r="AG37" s="211" t="s">
        <v>164</v>
      </c>
      <c r="AH37" s="211">
        <v>5</v>
      </c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5">
      <c r="A38" s="232">
        <v>11</v>
      </c>
      <c r="B38" s="233" t="s">
        <v>271</v>
      </c>
      <c r="C38" s="243" t="s">
        <v>272</v>
      </c>
      <c r="D38" s="234" t="s">
        <v>221</v>
      </c>
      <c r="E38" s="235">
        <v>2.4</v>
      </c>
      <c r="F38" s="236"/>
      <c r="G38" s="237">
        <f>ROUND(E38*F38,2)</f>
        <v>0</v>
      </c>
      <c r="H38" s="236"/>
      <c r="I38" s="237">
        <f>ROUND(E38*H38,2)</f>
        <v>0</v>
      </c>
      <c r="J38" s="236"/>
      <c r="K38" s="237">
        <f>ROUND(E38*J38,2)</f>
        <v>0</v>
      </c>
      <c r="L38" s="237">
        <v>21</v>
      </c>
      <c r="M38" s="237">
        <f>G38*(1+L38/100)</f>
        <v>0</v>
      </c>
      <c r="N38" s="235">
        <v>9.8999999999999999E-4</v>
      </c>
      <c r="O38" s="235">
        <f>ROUND(E38*N38,2)</f>
        <v>0</v>
      </c>
      <c r="P38" s="235">
        <v>0</v>
      </c>
      <c r="Q38" s="235">
        <f>ROUND(E38*P38,2)</f>
        <v>0</v>
      </c>
      <c r="R38" s="237" t="s">
        <v>250</v>
      </c>
      <c r="S38" s="237" t="s">
        <v>156</v>
      </c>
      <c r="T38" s="238" t="s">
        <v>223</v>
      </c>
      <c r="U38" s="221">
        <v>0.23599999999999999</v>
      </c>
      <c r="V38" s="221">
        <f>ROUND(E38*U38,2)</f>
        <v>0.56999999999999995</v>
      </c>
      <c r="W38" s="221"/>
      <c r="X38" s="221" t="s">
        <v>198</v>
      </c>
      <c r="Y38" s="221" t="s">
        <v>159</v>
      </c>
      <c r="Z38" s="211"/>
      <c r="AA38" s="211"/>
      <c r="AB38" s="211"/>
      <c r="AC38" s="211"/>
      <c r="AD38" s="211"/>
      <c r="AE38" s="211"/>
      <c r="AF38" s="211"/>
      <c r="AG38" s="211" t="s">
        <v>273</v>
      </c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2" x14ac:dyDescent="0.25">
      <c r="A39" s="218"/>
      <c r="B39" s="219"/>
      <c r="C39" s="261" t="s">
        <v>274</v>
      </c>
      <c r="D39" s="260"/>
      <c r="E39" s="260"/>
      <c r="F39" s="260"/>
      <c r="G39" s="260"/>
      <c r="H39" s="221"/>
      <c r="I39" s="221"/>
      <c r="J39" s="221"/>
      <c r="K39" s="221"/>
      <c r="L39" s="221"/>
      <c r="M39" s="221"/>
      <c r="N39" s="220"/>
      <c r="O39" s="220"/>
      <c r="P39" s="220"/>
      <c r="Q39" s="220"/>
      <c r="R39" s="221"/>
      <c r="S39" s="221"/>
      <c r="T39" s="221"/>
      <c r="U39" s="221"/>
      <c r="V39" s="221"/>
      <c r="W39" s="221"/>
      <c r="X39" s="221"/>
      <c r="Y39" s="221"/>
      <c r="Z39" s="211"/>
      <c r="AA39" s="211"/>
      <c r="AB39" s="211"/>
      <c r="AC39" s="211"/>
      <c r="AD39" s="211"/>
      <c r="AE39" s="211"/>
      <c r="AF39" s="211"/>
      <c r="AG39" s="211" t="s">
        <v>226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2" x14ac:dyDescent="0.25">
      <c r="A40" s="218"/>
      <c r="B40" s="219"/>
      <c r="C40" s="245" t="s">
        <v>568</v>
      </c>
      <c r="D40" s="222"/>
      <c r="E40" s="223">
        <v>2.4</v>
      </c>
      <c r="F40" s="221"/>
      <c r="G40" s="221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164</v>
      </c>
      <c r="AH40" s="211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5">
      <c r="A41" s="232">
        <v>12</v>
      </c>
      <c r="B41" s="233" t="s">
        <v>276</v>
      </c>
      <c r="C41" s="243" t="s">
        <v>277</v>
      </c>
      <c r="D41" s="234" t="s">
        <v>221</v>
      </c>
      <c r="E41" s="235">
        <v>2.4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5">
        <v>0</v>
      </c>
      <c r="O41" s="235">
        <f>ROUND(E41*N41,2)</f>
        <v>0</v>
      </c>
      <c r="P41" s="235">
        <v>0</v>
      </c>
      <c r="Q41" s="235">
        <f>ROUND(E41*P41,2)</f>
        <v>0</v>
      </c>
      <c r="R41" s="237" t="s">
        <v>250</v>
      </c>
      <c r="S41" s="237" t="s">
        <v>156</v>
      </c>
      <c r="T41" s="238" t="s">
        <v>223</v>
      </c>
      <c r="U41" s="221">
        <v>7.0000000000000007E-2</v>
      </c>
      <c r="V41" s="221">
        <f>ROUND(E41*U41,2)</f>
        <v>0.17</v>
      </c>
      <c r="W41" s="221"/>
      <c r="X41" s="221" t="s">
        <v>198</v>
      </c>
      <c r="Y41" s="221" t="s">
        <v>159</v>
      </c>
      <c r="Z41" s="211"/>
      <c r="AA41" s="211"/>
      <c r="AB41" s="211"/>
      <c r="AC41" s="211"/>
      <c r="AD41" s="211"/>
      <c r="AE41" s="211"/>
      <c r="AF41" s="211"/>
      <c r="AG41" s="211" t="s">
        <v>273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2" x14ac:dyDescent="0.25">
      <c r="A42" s="218"/>
      <c r="B42" s="219"/>
      <c r="C42" s="261" t="s">
        <v>278</v>
      </c>
      <c r="D42" s="260"/>
      <c r="E42" s="260"/>
      <c r="F42" s="260"/>
      <c r="G42" s="260"/>
      <c r="H42" s="221"/>
      <c r="I42" s="221"/>
      <c r="J42" s="221"/>
      <c r="K42" s="221"/>
      <c r="L42" s="221"/>
      <c r="M42" s="221"/>
      <c r="N42" s="220"/>
      <c r="O42" s="220"/>
      <c r="P42" s="220"/>
      <c r="Q42" s="220"/>
      <c r="R42" s="221"/>
      <c r="S42" s="221"/>
      <c r="T42" s="221"/>
      <c r="U42" s="221"/>
      <c r="V42" s="221"/>
      <c r="W42" s="221"/>
      <c r="X42" s="221"/>
      <c r="Y42" s="221"/>
      <c r="Z42" s="211"/>
      <c r="AA42" s="211"/>
      <c r="AB42" s="211"/>
      <c r="AC42" s="211"/>
      <c r="AD42" s="211"/>
      <c r="AE42" s="211"/>
      <c r="AF42" s="211"/>
      <c r="AG42" s="211" t="s">
        <v>226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2" x14ac:dyDescent="0.25">
      <c r="A43" s="218"/>
      <c r="B43" s="219"/>
      <c r="C43" s="245" t="s">
        <v>569</v>
      </c>
      <c r="D43" s="222"/>
      <c r="E43" s="223">
        <v>2.4</v>
      </c>
      <c r="F43" s="221"/>
      <c r="G43" s="221"/>
      <c r="H43" s="221"/>
      <c r="I43" s="221"/>
      <c r="J43" s="221"/>
      <c r="K43" s="221"/>
      <c r="L43" s="221"/>
      <c r="M43" s="221"/>
      <c r="N43" s="220"/>
      <c r="O43" s="220"/>
      <c r="P43" s="220"/>
      <c r="Q43" s="220"/>
      <c r="R43" s="221"/>
      <c r="S43" s="221"/>
      <c r="T43" s="221"/>
      <c r="U43" s="221"/>
      <c r="V43" s="221"/>
      <c r="W43" s="221"/>
      <c r="X43" s="221"/>
      <c r="Y43" s="221"/>
      <c r="Z43" s="211"/>
      <c r="AA43" s="211"/>
      <c r="AB43" s="211"/>
      <c r="AC43" s="211"/>
      <c r="AD43" s="211"/>
      <c r="AE43" s="211"/>
      <c r="AF43" s="211"/>
      <c r="AG43" s="211" t="s">
        <v>164</v>
      </c>
      <c r="AH43" s="211">
        <v>5</v>
      </c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5">
      <c r="A44" s="232">
        <v>13</v>
      </c>
      <c r="B44" s="233" t="s">
        <v>280</v>
      </c>
      <c r="C44" s="243" t="s">
        <v>281</v>
      </c>
      <c r="D44" s="234" t="s">
        <v>249</v>
      </c>
      <c r="E44" s="235">
        <v>4.4000000000000004</v>
      </c>
      <c r="F44" s="236"/>
      <c r="G44" s="237">
        <f>ROUND(E44*F44,2)</f>
        <v>0</v>
      </c>
      <c r="H44" s="236"/>
      <c r="I44" s="237">
        <f>ROUND(E44*H44,2)</f>
        <v>0</v>
      </c>
      <c r="J44" s="236"/>
      <c r="K44" s="237">
        <f>ROUND(E44*J44,2)</f>
        <v>0</v>
      </c>
      <c r="L44" s="237">
        <v>21</v>
      </c>
      <c r="M44" s="237">
        <f>G44*(1+L44/100)</f>
        <v>0</v>
      </c>
      <c r="N44" s="235">
        <v>0</v>
      </c>
      <c r="O44" s="235">
        <f>ROUND(E44*N44,2)</f>
        <v>0</v>
      </c>
      <c r="P44" s="235">
        <v>0</v>
      </c>
      <c r="Q44" s="235">
        <f>ROUND(E44*P44,2)</f>
        <v>0</v>
      </c>
      <c r="R44" s="237" t="s">
        <v>250</v>
      </c>
      <c r="S44" s="237" t="s">
        <v>156</v>
      </c>
      <c r="T44" s="238" t="s">
        <v>223</v>
      </c>
      <c r="U44" s="221">
        <v>1.0999999999999999E-2</v>
      </c>
      <c r="V44" s="221">
        <f>ROUND(E44*U44,2)</f>
        <v>0.05</v>
      </c>
      <c r="W44" s="221"/>
      <c r="X44" s="221" t="s">
        <v>198</v>
      </c>
      <c r="Y44" s="221" t="s">
        <v>159</v>
      </c>
      <c r="Z44" s="211"/>
      <c r="AA44" s="211"/>
      <c r="AB44" s="211"/>
      <c r="AC44" s="211"/>
      <c r="AD44" s="211"/>
      <c r="AE44" s="211"/>
      <c r="AF44" s="211"/>
      <c r="AG44" s="211" t="s">
        <v>224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2" x14ac:dyDescent="0.25">
      <c r="A45" s="218"/>
      <c r="B45" s="219"/>
      <c r="C45" s="261" t="s">
        <v>282</v>
      </c>
      <c r="D45" s="260"/>
      <c r="E45" s="260"/>
      <c r="F45" s="260"/>
      <c r="G45" s="260"/>
      <c r="H45" s="221"/>
      <c r="I45" s="221"/>
      <c r="J45" s="221"/>
      <c r="K45" s="221"/>
      <c r="L45" s="221"/>
      <c r="M45" s="221"/>
      <c r="N45" s="220"/>
      <c r="O45" s="220"/>
      <c r="P45" s="220"/>
      <c r="Q45" s="220"/>
      <c r="R45" s="221"/>
      <c r="S45" s="221"/>
      <c r="T45" s="221"/>
      <c r="U45" s="221"/>
      <c r="V45" s="221"/>
      <c r="W45" s="221"/>
      <c r="X45" s="221"/>
      <c r="Y45" s="221"/>
      <c r="Z45" s="211"/>
      <c r="AA45" s="211"/>
      <c r="AB45" s="211"/>
      <c r="AC45" s="211"/>
      <c r="AD45" s="211"/>
      <c r="AE45" s="211"/>
      <c r="AF45" s="211"/>
      <c r="AG45" s="211" t="s">
        <v>226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2" x14ac:dyDescent="0.25">
      <c r="A46" s="218"/>
      <c r="B46" s="219"/>
      <c r="C46" s="245" t="s">
        <v>570</v>
      </c>
      <c r="D46" s="222"/>
      <c r="E46" s="223">
        <v>4.4000000000000004</v>
      </c>
      <c r="F46" s="221"/>
      <c r="G46" s="221"/>
      <c r="H46" s="221"/>
      <c r="I46" s="221"/>
      <c r="J46" s="221"/>
      <c r="K46" s="221"/>
      <c r="L46" s="221"/>
      <c r="M46" s="221"/>
      <c r="N46" s="220"/>
      <c r="O46" s="220"/>
      <c r="P46" s="220"/>
      <c r="Q46" s="220"/>
      <c r="R46" s="221"/>
      <c r="S46" s="221"/>
      <c r="T46" s="221"/>
      <c r="U46" s="221"/>
      <c r="V46" s="221"/>
      <c r="W46" s="221"/>
      <c r="X46" s="221"/>
      <c r="Y46" s="221"/>
      <c r="Z46" s="211"/>
      <c r="AA46" s="211"/>
      <c r="AB46" s="211"/>
      <c r="AC46" s="211"/>
      <c r="AD46" s="211"/>
      <c r="AE46" s="211"/>
      <c r="AF46" s="211"/>
      <c r="AG46" s="211" t="s">
        <v>164</v>
      </c>
      <c r="AH46" s="211">
        <v>5</v>
      </c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1" x14ac:dyDescent="0.25">
      <c r="A47" s="232">
        <v>14</v>
      </c>
      <c r="B47" s="233" t="s">
        <v>284</v>
      </c>
      <c r="C47" s="243" t="s">
        <v>285</v>
      </c>
      <c r="D47" s="234" t="s">
        <v>249</v>
      </c>
      <c r="E47" s="235">
        <v>8.9</v>
      </c>
      <c r="F47" s="236"/>
      <c r="G47" s="237">
        <f>ROUND(E47*F47,2)</f>
        <v>0</v>
      </c>
      <c r="H47" s="236"/>
      <c r="I47" s="237">
        <f>ROUND(E47*H47,2)</f>
        <v>0</v>
      </c>
      <c r="J47" s="236"/>
      <c r="K47" s="237">
        <f>ROUND(E47*J47,2)</f>
        <v>0</v>
      </c>
      <c r="L47" s="237">
        <v>21</v>
      </c>
      <c r="M47" s="237">
        <f>G47*(1+L47/100)</f>
        <v>0</v>
      </c>
      <c r="N47" s="235">
        <v>0</v>
      </c>
      <c r="O47" s="235">
        <f>ROUND(E47*N47,2)</f>
        <v>0</v>
      </c>
      <c r="P47" s="235">
        <v>0</v>
      </c>
      <c r="Q47" s="235">
        <f>ROUND(E47*P47,2)</f>
        <v>0</v>
      </c>
      <c r="R47" s="237" t="s">
        <v>250</v>
      </c>
      <c r="S47" s="237" t="s">
        <v>156</v>
      </c>
      <c r="T47" s="238" t="s">
        <v>223</v>
      </c>
      <c r="U47" s="221">
        <v>0</v>
      </c>
      <c r="V47" s="221">
        <f>ROUND(E47*U47,2)</f>
        <v>0</v>
      </c>
      <c r="W47" s="221"/>
      <c r="X47" s="221" t="s">
        <v>198</v>
      </c>
      <c r="Y47" s="221" t="s">
        <v>159</v>
      </c>
      <c r="Z47" s="211"/>
      <c r="AA47" s="211"/>
      <c r="AB47" s="211"/>
      <c r="AC47" s="211"/>
      <c r="AD47" s="211"/>
      <c r="AE47" s="211"/>
      <c r="AF47" s="211"/>
      <c r="AG47" s="211" t="s">
        <v>273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2" x14ac:dyDescent="0.25">
      <c r="A48" s="218"/>
      <c r="B48" s="219"/>
      <c r="C48" s="261" t="s">
        <v>282</v>
      </c>
      <c r="D48" s="260"/>
      <c r="E48" s="260"/>
      <c r="F48" s="260"/>
      <c r="G48" s="260"/>
      <c r="H48" s="221"/>
      <c r="I48" s="221"/>
      <c r="J48" s="221"/>
      <c r="K48" s="221"/>
      <c r="L48" s="221"/>
      <c r="M48" s="221"/>
      <c r="N48" s="220"/>
      <c r="O48" s="220"/>
      <c r="P48" s="220"/>
      <c r="Q48" s="220"/>
      <c r="R48" s="221"/>
      <c r="S48" s="221"/>
      <c r="T48" s="221"/>
      <c r="U48" s="221"/>
      <c r="V48" s="221"/>
      <c r="W48" s="221"/>
      <c r="X48" s="221"/>
      <c r="Y48" s="221"/>
      <c r="Z48" s="211"/>
      <c r="AA48" s="211"/>
      <c r="AB48" s="211"/>
      <c r="AC48" s="211"/>
      <c r="AD48" s="211"/>
      <c r="AE48" s="211"/>
      <c r="AF48" s="211"/>
      <c r="AG48" s="211" t="s">
        <v>226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18"/>
      <c r="B49" s="219"/>
      <c r="C49" s="245" t="s">
        <v>571</v>
      </c>
      <c r="D49" s="222"/>
      <c r="E49" s="223">
        <v>5.28</v>
      </c>
      <c r="F49" s="221"/>
      <c r="G49" s="221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164</v>
      </c>
      <c r="AH49" s="211">
        <v>5</v>
      </c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3" x14ac:dyDescent="0.25">
      <c r="A50" s="218"/>
      <c r="B50" s="219"/>
      <c r="C50" s="245" t="s">
        <v>572</v>
      </c>
      <c r="D50" s="222"/>
      <c r="E50" s="223">
        <v>8.2799999999999994</v>
      </c>
      <c r="F50" s="221"/>
      <c r="G50" s="221"/>
      <c r="H50" s="221"/>
      <c r="I50" s="221"/>
      <c r="J50" s="221"/>
      <c r="K50" s="221"/>
      <c r="L50" s="221"/>
      <c r="M50" s="221"/>
      <c r="N50" s="220"/>
      <c r="O50" s="220"/>
      <c r="P50" s="220"/>
      <c r="Q50" s="220"/>
      <c r="R50" s="221"/>
      <c r="S50" s="221"/>
      <c r="T50" s="221"/>
      <c r="U50" s="221"/>
      <c r="V50" s="221"/>
      <c r="W50" s="221"/>
      <c r="X50" s="221"/>
      <c r="Y50" s="221"/>
      <c r="Z50" s="211"/>
      <c r="AA50" s="211"/>
      <c r="AB50" s="211"/>
      <c r="AC50" s="211"/>
      <c r="AD50" s="211"/>
      <c r="AE50" s="211"/>
      <c r="AF50" s="211"/>
      <c r="AG50" s="211" t="s">
        <v>164</v>
      </c>
      <c r="AH50" s="211">
        <v>5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3" x14ac:dyDescent="0.25">
      <c r="A51" s="218"/>
      <c r="B51" s="219"/>
      <c r="C51" s="245" t="s">
        <v>567</v>
      </c>
      <c r="D51" s="222"/>
      <c r="E51" s="223">
        <v>1.08</v>
      </c>
      <c r="F51" s="221"/>
      <c r="G51" s="221"/>
      <c r="H51" s="221"/>
      <c r="I51" s="221"/>
      <c r="J51" s="221"/>
      <c r="K51" s="221"/>
      <c r="L51" s="221"/>
      <c r="M51" s="221"/>
      <c r="N51" s="220"/>
      <c r="O51" s="220"/>
      <c r="P51" s="220"/>
      <c r="Q51" s="220"/>
      <c r="R51" s="221"/>
      <c r="S51" s="221"/>
      <c r="T51" s="221"/>
      <c r="U51" s="221"/>
      <c r="V51" s="221"/>
      <c r="W51" s="221"/>
      <c r="X51" s="221"/>
      <c r="Y51" s="221"/>
      <c r="Z51" s="211"/>
      <c r="AA51" s="211"/>
      <c r="AB51" s="211"/>
      <c r="AC51" s="211"/>
      <c r="AD51" s="211"/>
      <c r="AE51" s="211"/>
      <c r="AF51" s="211"/>
      <c r="AG51" s="211" t="s">
        <v>164</v>
      </c>
      <c r="AH51" s="211">
        <v>5</v>
      </c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3" x14ac:dyDescent="0.25">
      <c r="A52" s="218"/>
      <c r="B52" s="219"/>
      <c r="C52" s="245" t="s">
        <v>573</v>
      </c>
      <c r="D52" s="222"/>
      <c r="E52" s="223">
        <v>-5.74</v>
      </c>
      <c r="F52" s="221"/>
      <c r="G52" s="221"/>
      <c r="H52" s="221"/>
      <c r="I52" s="221"/>
      <c r="J52" s="221"/>
      <c r="K52" s="221"/>
      <c r="L52" s="221"/>
      <c r="M52" s="221"/>
      <c r="N52" s="220"/>
      <c r="O52" s="220"/>
      <c r="P52" s="220"/>
      <c r="Q52" s="220"/>
      <c r="R52" s="221"/>
      <c r="S52" s="221"/>
      <c r="T52" s="221"/>
      <c r="U52" s="221"/>
      <c r="V52" s="221"/>
      <c r="W52" s="221"/>
      <c r="X52" s="221"/>
      <c r="Y52" s="221"/>
      <c r="Z52" s="211"/>
      <c r="AA52" s="211"/>
      <c r="AB52" s="211"/>
      <c r="AC52" s="211"/>
      <c r="AD52" s="211"/>
      <c r="AE52" s="211"/>
      <c r="AF52" s="211"/>
      <c r="AG52" s="211" t="s">
        <v>164</v>
      </c>
      <c r="AH52" s="211">
        <v>5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ht="20" outlineLevel="1" x14ac:dyDescent="0.25">
      <c r="A53" s="232">
        <v>15</v>
      </c>
      <c r="B53" s="233" t="s">
        <v>289</v>
      </c>
      <c r="C53" s="243" t="s">
        <v>290</v>
      </c>
      <c r="D53" s="234" t="s">
        <v>249</v>
      </c>
      <c r="E53" s="235">
        <v>44.5</v>
      </c>
      <c r="F53" s="236"/>
      <c r="G53" s="237">
        <f>ROUND(E53*F53,2)</f>
        <v>0</v>
      </c>
      <c r="H53" s="236"/>
      <c r="I53" s="237">
        <f>ROUND(E53*H53,2)</f>
        <v>0</v>
      </c>
      <c r="J53" s="236"/>
      <c r="K53" s="237">
        <f>ROUND(E53*J53,2)</f>
        <v>0</v>
      </c>
      <c r="L53" s="237">
        <v>21</v>
      </c>
      <c r="M53" s="237">
        <f>G53*(1+L53/100)</f>
        <v>0</v>
      </c>
      <c r="N53" s="235">
        <v>0</v>
      </c>
      <c r="O53" s="235">
        <f>ROUND(E53*N53,2)</f>
        <v>0</v>
      </c>
      <c r="P53" s="235">
        <v>0</v>
      </c>
      <c r="Q53" s="235">
        <f>ROUND(E53*P53,2)</f>
        <v>0</v>
      </c>
      <c r="R53" s="237" t="s">
        <v>250</v>
      </c>
      <c r="S53" s="237" t="s">
        <v>156</v>
      </c>
      <c r="T53" s="238" t="s">
        <v>223</v>
      </c>
      <c r="U53" s="221">
        <v>0</v>
      </c>
      <c r="V53" s="221">
        <f>ROUND(E53*U53,2)</f>
        <v>0</v>
      </c>
      <c r="W53" s="221"/>
      <c r="X53" s="221" t="s">
        <v>198</v>
      </c>
      <c r="Y53" s="221" t="s">
        <v>159</v>
      </c>
      <c r="Z53" s="211"/>
      <c r="AA53" s="211"/>
      <c r="AB53" s="211"/>
      <c r="AC53" s="211"/>
      <c r="AD53" s="211"/>
      <c r="AE53" s="211"/>
      <c r="AF53" s="211"/>
      <c r="AG53" s="211" t="s">
        <v>224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2" x14ac:dyDescent="0.25">
      <c r="A54" s="218"/>
      <c r="B54" s="219"/>
      <c r="C54" s="261" t="s">
        <v>282</v>
      </c>
      <c r="D54" s="260"/>
      <c r="E54" s="260"/>
      <c r="F54" s="260"/>
      <c r="G54" s="260"/>
      <c r="H54" s="221"/>
      <c r="I54" s="221"/>
      <c r="J54" s="221"/>
      <c r="K54" s="221"/>
      <c r="L54" s="221"/>
      <c r="M54" s="221"/>
      <c r="N54" s="220"/>
      <c r="O54" s="220"/>
      <c r="P54" s="220"/>
      <c r="Q54" s="220"/>
      <c r="R54" s="221"/>
      <c r="S54" s="221"/>
      <c r="T54" s="221"/>
      <c r="U54" s="221"/>
      <c r="V54" s="221"/>
      <c r="W54" s="221"/>
      <c r="X54" s="221"/>
      <c r="Y54" s="221"/>
      <c r="Z54" s="211"/>
      <c r="AA54" s="211"/>
      <c r="AB54" s="211"/>
      <c r="AC54" s="211"/>
      <c r="AD54" s="211"/>
      <c r="AE54" s="211"/>
      <c r="AF54" s="211"/>
      <c r="AG54" s="211" t="s">
        <v>226</v>
      </c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2" x14ac:dyDescent="0.25">
      <c r="A55" s="218"/>
      <c r="B55" s="219"/>
      <c r="C55" s="245" t="s">
        <v>574</v>
      </c>
      <c r="D55" s="222"/>
      <c r="E55" s="223">
        <v>44.5</v>
      </c>
      <c r="F55" s="221"/>
      <c r="G55" s="221"/>
      <c r="H55" s="221"/>
      <c r="I55" s="221"/>
      <c r="J55" s="221"/>
      <c r="K55" s="221"/>
      <c r="L55" s="221"/>
      <c r="M55" s="221"/>
      <c r="N55" s="220"/>
      <c r="O55" s="220"/>
      <c r="P55" s="220"/>
      <c r="Q55" s="220"/>
      <c r="R55" s="221"/>
      <c r="S55" s="221"/>
      <c r="T55" s="221"/>
      <c r="U55" s="221"/>
      <c r="V55" s="221"/>
      <c r="W55" s="221"/>
      <c r="X55" s="221"/>
      <c r="Y55" s="221"/>
      <c r="Z55" s="211"/>
      <c r="AA55" s="211"/>
      <c r="AB55" s="211"/>
      <c r="AC55" s="211"/>
      <c r="AD55" s="211"/>
      <c r="AE55" s="211"/>
      <c r="AF55" s="211"/>
      <c r="AG55" s="211" t="s">
        <v>164</v>
      </c>
      <c r="AH55" s="211">
        <v>5</v>
      </c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ht="20" outlineLevel="1" x14ac:dyDescent="0.25">
      <c r="A56" s="232">
        <v>16</v>
      </c>
      <c r="B56" s="233" t="s">
        <v>292</v>
      </c>
      <c r="C56" s="243" t="s">
        <v>293</v>
      </c>
      <c r="D56" s="234" t="s">
        <v>249</v>
      </c>
      <c r="E56" s="235">
        <v>5.74</v>
      </c>
      <c r="F56" s="236"/>
      <c r="G56" s="237">
        <f>ROUND(E56*F56,2)</f>
        <v>0</v>
      </c>
      <c r="H56" s="236"/>
      <c r="I56" s="237">
        <f>ROUND(E56*H56,2)</f>
        <v>0</v>
      </c>
      <c r="J56" s="236"/>
      <c r="K56" s="237">
        <f>ROUND(E56*J56,2)</f>
        <v>0</v>
      </c>
      <c r="L56" s="237">
        <v>21</v>
      </c>
      <c r="M56" s="237">
        <f>G56*(1+L56/100)</f>
        <v>0</v>
      </c>
      <c r="N56" s="235">
        <v>0</v>
      </c>
      <c r="O56" s="235">
        <f>ROUND(E56*N56,2)</f>
        <v>0</v>
      </c>
      <c r="P56" s="235">
        <v>0</v>
      </c>
      <c r="Q56" s="235">
        <f>ROUND(E56*P56,2)</f>
        <v>0</v>
      </c>
      <c r="R56" s="237" t="s">
        <v>250</v>
      </c>
      <c r="S56" s="237" t="s">
        <v>156</v>
      </c>
      <c r="T56" s="238" t="s">
        <v>223</v>
      </c>
      <c r="U56" s="221">
        <v>0</v>
      </c>
      <c r="V56" s="221">
        <f>ROUND(E56*U56,2)</f>
        <v>0</v>
      </c>
      <c r="W56" s="221"/>
      <c r="X56" s="221" t="s">
        <v>198</v>
      </c>
      <c r="Y56" s="221" t="s">
        <v>159</v>
      </c>
      <c r="Z56" s="211"/>
      <c r="AA56" s="211"/>
      <c r="AB56" s="211"/>
      <c r="AC56" s="211"/>
      <c r="AD56" s="211"/>
      <c r="AE56" s="211"/>
      <c r="AF56" s="211"/>
      <c r="AG56" s="211" t="s">
        <v>273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2" x14ac:dyDescent="0.25">
      <c r="A57" s="218"/>
      <c r="B57" s="219"/>
      <c r="C57" s="261" t="s">
        <v>294</v>
      </c>
      <c r="D57" s="260"/>
      <c r="E57" s="260"/>
      <c r="F57" s="260"/>
      <c r="G57" s="260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226</v>
      </c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2" x14ac:dyDescent="0.25">
      <c r="A58" s="218"/>
      <c r="B58" s="219"/>
      <c r="C58" s="245" t="s">
        <v>575</v>
      </c>
      <c r="D58" s="222"/>
      <c r="E58" s="223">
        <v>0.54</v>
      </c>
      <c r="F58" s="221"/>
      <c r="G58" s="221"/>
      <c r="H58" s="221"/>
      <c r="I58" s="221"/>
      <c r="J58" s="221"/>
      <c r="K58" s="221"/>
      <c r="L58" s="221"/>
      <c r="M58" s="221"/>
      <c r="N58" s="220"/>
      <c r="O58" s="220"/>
      <c r="P58" s="220"/>
      <c r="Q58" s="220"/>
      <c r="R58" s="221"/>
      <c r="S58" s="221"/>
      <c r="T58" s="221"/>
      <c r="U58" s="221"/>
      <c r="V58" s="221"/>
      <c r="W58" s="221"/>
      <c r="X58" s="221"/>
      <c r="Y58" s="221"/>
      <c r="Z58" s="211"/>
      <c r="AA58" s="211"/>
      <c r="AB58" s="211"/>
      <c r="AC58" s="211"/>
      <c r="AD58" s="211"/>
      <c r="AE58" s="211"/>
      <c r="AF58" s="211"/>
      <c r="AG58" s="211" t="s">
        <v>164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3" x14ac:dyDescent="0.25">
      <c r="A59" s="218"/>
      <c r="B59" s="219"/>
      <c r="C59" s="245" t="s">
        <v>576</v>
      </c>
      <c r="D59" s="222"/>
      <c r="E59" s="223">
        <v>5.2</v>
      </c>
      <c r="F59" s="221"/>
      <c r="G59" s="221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1"/>
      <c r="AA59" s="211"/>
      <c r="AB59" s="211"/>
      <c r="AC59" s="211"/>
      <c r="AD59" s="211"/>
      <c r="AE59" s="211"/>
      <c r="AF59" s="211"/>
      <c r="AG59" s="211" t="s">
        <v>164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5">
      <c r="A60" s="232">
        <v>17</v>
      </c>
      <c r="B60" s="233" t="s">
        <v>297</v>
      </c>
      <c r="C60" s="243" t="s">
        <v>298</v>
      </c>
      <c r="D60" s="234" t="s">
        <v>249</v>
      </c>
      <c r="E60" s="235">
        <v>0.45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5">
        <v>1.7</v>
      </c>
      <c r="O60" s="235">
        <f>ROUND(E60*N60,2)</f>
        <v>0.77</v>
      </c>
      <c r="P60" s="235">
        <v>0</v>
      </c>
      <c r="Q60" s="235">
        <f>ROUND(E60*P60,2)</f>
        <v>0</v>
      </c>
      <c r="R60" s="237" t="s">
        <v>250</v>
      </c>
      <c r="S60" s="237" t="s">
        <v>156</v>
      </c>
      <c r="T60" s="238" t="s">
        <v>223</v>
      </c>
      <c r="U60" s="221">
        <v>1.59</v>
      </c>
      <c r="V60" s="221">
        <f>ROUND(E60*U60,2)</f>
        <v>0.72</v>
      </c>
      <c r="W60" s="221"/>
      <c r="X60" s="221" t="s">
        <v>198</v>
      </c>
      <c r="Y60" s="221" t="s">
        <v>159</v>
      </c>
      <c r="Z60" s="211"/>
      <c r="AA60" s="211"/>
      <c r="AB60" s="211"/>
      <c r="AC60" s="211"/>
      <c r="AD60" s="211"/>
      <c r="AE60" s="211"/>
      <c r="AF60" s="211"/>
      <c r="AG60" s="211" t="s">
        <v>273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ht="20.5" outlineLevel="2" x14ac:dyDescent="0.25">
      <c r="A61" s="218"/>
      <c r="B61" s="219"/>
      <c r="C61" s="261" t="s">
        <v>299</v>
      </c>
      <c r="D61" s="260"/>
      <c r="E61" s="260"/>
      <c r="F61" s="260"/>
      <c r="G61" s="260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226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41" t="str">
        <f>C61</f>
        <v>sypaninou z vhodných hornin tř. 1 - 4 nebo materiálem připraveným podél výkopu ve vzdálenosti do 3 m od jeho kraje, pro jakoukoliv hloubku výkopu a jakoukoliv míru zhutnění,</v>
      </c>
      <c r="BB61" s="211"/>
      <c r="BC61" s="211"/>
      <c r="BD61" s="211"/>
      <c r="BE61" s="211"/>
      <c r="BF61" s="211"/>
      <c r="BG61" s="211"/>
      <c r="BH61" s="211"/>
    </row>
    <row r="62" spans="1:60" outlineLevel="2" x14ac:dyDescent="0.25">
      <c r="A62" s="218"/>
      <c r="B62" s="219"/>
      <c r="C62" s="245" t="s">
        <v>577</v>
      </c>
      <c r="D62" s="222"/>
      <c r="E62" s="223">
        <v>0.45</v>
      </c>
      <c r="F62" s="221"/>
      <c r="G62" s="221"/>
      <c r="H62" s="221"/>
      <c r="I62" s="221"/>
      <c r="J62" s="221"/>
      <c r="K62" s="221"/>
      <c r="L62" s="221"/>
      <c r="M62" s="221"/>
      <c r="N62" s="220"/>
      <c r="O62" s="220"/>
      <c r="P62" s="220"/>
      <c r="Q62" s="220"/>
      <c r="R62" s="221"/>
      <c r="S62" s="221"/>
      <c r="T62" s="221"/>
      <c r="U62" s="221"/>
      <c r="V62" s="221"/>
      <c r="W62" s="221"/>
      <c r="X62" s="221"/>
      <c r="Y62" s="221"/>
      <c r="Z62" s="211"/>
      <c r="AA62" s="211"/>
      <c r="AB62" s="211"/>
      <c r="AC62" s="211"/>
      <c r="AD62" s="211"/>
      <c r="AE62" s="211"/>
      <c r="AF62" s="211"/>
      <c r="AG62" s="211" t="s">
        <v>164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5">
      <c r="A63" s="232">
        <v>18</v>
      </c>
      <c r="B63" s="233" t="s">
        <v>301</v>
      </c>
      <c r="C63" s="243" t="s">
        <v>302</v>
      </c>
      <c r="D63" s="234" t="s">
        <v>221</v>
      </c>
      <c r="E63" s="235">
        <v>114.4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5">
        <v>0</v>
      </c>
      <c r="O63" s="235">
        <f>ROUND(E63*N63,2)</f>
        <v>0</v>
      </c>
      <c r="P63" s="235">
        <v>0</v>
      </c>
      <c r="Q63" s="235">
        <f>ROUND(E63*P63,2)</f>
        <v>0</v>
      </c>
      <c r="R63" s="237" t="s">
        <v>250</v>
      </c>
      <c r="S63" s="237" t="s">
        <v>156</v>
      </c>
      <c r="T63" s="238" t="s">
        <v>223</v>
      </c>
      <c r="U63" s="221">
        <v>1.7999999999999999E-2</v>
      </c>
      <c r="V63" s="221">
        <f>ROUND(E63*U63,2)</f>
        <v>2.06</v>
      </c>
      <c r="W63" s="221"/>
      <c r="X63" s="221" t="s">
        <v>198</v>
      </c>
      <c r="Y63" s="221" t="s">
        <v>159</v>
      </c>
      <c r="Z63" s="211"/>
      <c r="AA63" s="211"/>
      <c r="AB63" s="211"/>
      <c r="AC63" s="211"/>
      <c r="AD63" s="211"/>
      <c r="AE63" s="211"/>
      <c r="AF63" s="211"/>
      <c r="AG63" s="211" t="s">
        <v>224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5">
      <c r="A64" s="218"/>
      <c r="B64" s="219"/>
      <c r="C64" s="261" t="s">
        <v>303</v>
      </c>
      <c r="D64" s="260"/>
      <c r="E64" s="260"/>
      <c r="F64" s="260"/>
      <c r="G64" s="260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226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2" x14ac:dyDescent="0.25">
      <c r="A65" s="218"/>
      <c r="B65" s="219"/>
      <c r="C65" s="245" t="s">
        <v>578</v>
      </c>
      <c r="D65" s="222"/>
      <c r="E65" s="223">
        <v>114.4</v>
      </c>
      <c r="F65" s="221"/>
      <c r="G65" s="221"/>
      <c r="H65" s="221"/>
      <c r="I65" s="221"/>
      <c r="J65" s="221"/>
      <c r="K65" s="221"/>
      <c r="L65" s="221"/>
      <c r="M65" s="221"/>
      <c r="N65" s="220"/>
      <c r="O65" s="220"/>
      <c r="P65" s="220"/>
      <c r="Q65" s="220"/>
      <c r="R65" s="221"/>
      <c r="S65" s="221"/>
      <c r="T65" s="221"/>
      <c r="U65" s="221"/>
      <c r="V65" s="221"/>
      <c r="W65" s="221"/>
      <c r="X65" s="221"/>
      <c r="Y65" s="221"/>
      <c r="Z65" s="211"/>
      <c r="AA65" s="211"/>
      <c r="AB65" s="211"/>
      <c r="AC65" s="211"/>
      <c r="AD65" s="211"/>
      <c r="AE65" s="211"/>
      <c r="AF65" s="211"/>
      <c r="AG65" s="211" t="s">
        <v>164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ht="20" outlineLevel="1" x14ac:dyDescent="0.25">
      <c r="A66" s="232">
        <v>19</v>
      </c>
      <c r="B66" s="233" t="s">
        <v>306</v>
      </c>
      <c r="C66" s="243" t="s">
        <v>307</v>
      </c>
      <c r="D66" s="234" t="s">
        <v>221</v>
      </c>
      <c r="E66" s="235">
        <v>37.5</v>
      </c>
      <c r="F66" s="236"/>
      <c r="G66" s="237">
        <f>ROUND(E66*F66,2)</f>
        <v>0</v>
      </c>
      <c r="H66" s="236"/>
      <c r="I66" s="237">
        <f>ROUND(E66*H66,2)</f>
        <v>0</v>
      </c>
      <c r="J66" s="236"/>
      <c r="K66" s="237">
        <f>ROUND(E66*J66,2)</f>
        <v>0</v>
      </c>
      <c r="L66" s="237">
        <v>21</v>
      </c>
      <c r="M66" s="237">
        <f>G66*(1+L66/100)</f>
        <v>0</v>
      </c>
      <c r="N66" s="235">
        <v>0</v>
      </c>
      <c r="O66" s="235">
        <f>ROUND(E66*N66,2)</f>
        <v>0</v>
      </c>
      <c r="P66" s="235">
        <v>0</v>
      </c>
      <c r="Q66" s="235">
        <f>ROUND(E66*P66,2)</f>
        <v>0</v>
      </c>
      <c r="R66" s="237" t="s">
        <v>250</v>
      </c>
      <c r="S66" s="237" t="s">
        <v>156</v>
      </c>
      <c r="T66" s="238" t="s">
        <v>223</v>
      </c>
      <c r="U66" s="221">
        <v>0.17699999999999999</v>
      </c>
      <c r="V66" s="221">
        <f>ROUND(E66*U66,2)</f>
        <v>6.64</v>
      </c>
      <c r="W66" s="221"/>
      <c r="X66" s="221" t="s">
        <v>198</v>
      </c>
      <c r="Y66" s="221" t="s">
        <v>159</v>
      </c>
      <c r="Z66" s="211"/>
      <c r="AA66" s="211"/>
      <c r="AB66" s="211"/>
      <c r="AC66" s="211"/>
      <c r="AD66" s="211"/>
      <c r="AE66" s="211"/>
      <c r="AF66" s="211"/>
      <c r="AG66" s="211" t="s">
        <v>224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2" x14ac:dyDescent="0.25">
      <c r="A67" s="218"/>
      <c r="B67" s="219"/>
      <c r="C67" s="261" t="s">
        <v>308</v>
      </c>
      <c r="D67" s="260"/>
      <c r="E67" s="260"/>
      <c r="F67" s="260"/>
      <c r="G67" s="260"/>
      <c r="H67" s="221"/>
      <c r="I67" s="221"/>
      <c r="J67" s="221"/>
      <c r="K67" s="221"/>
      <c r="L67" s="221"/>
      <c r="M67" s="221"/>
      <c r="N67" s="220"/>
      <c r="O67" s="220"/>
      <c r="P67" s="220"/>
      <c r="Q67" s="220"/>
      <c r="R67" s="221"/>
      <c r="S67" s="221"/>
      <c r="T67" s="221"/>
      <c r="U67" s="221"/>
      <c r="V67" s="221"/>
      <c r="W67" s="221"/>
      <c r="X67" s="221"/>
      <c r="Y67" s="221"/>
      <c r="Z67" s="211"/>
      <c r="AA67" s="211"/>
      <c r="AB67" s="211"/>
      <c r="AC67" s="211"/>
      <c r="AD67" s="211"/>
      <c r="AE67" s="211"/>
      <c r="AF67" s="211"/>
      <c r="AG67" s="211" t="s">
        <v>226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41" t="str">
        <f>C67</f>
        <v>s případným nutným přemístěním hromad nebo dočasných skládek na místo potřeby ze vzdálenosti do 30 m, v rovině nebo ve svahu do 1 : 5,</v>
      </c>
      <c r="BB67" s="211"/>
      <c r="BC67" s="211"/>
      <c r="BD67" s="211"/>
      <c r="BE67" s="211"/>
      <c r="BF67" s="211"/>
      <c r="BG67" s="211"/>
      <c r="BH67" s="211"/>
    </row>
    <row r="68" spans="1:60" outlineLevel="2" x14ac:dyDescent="0.25">
      <c r="A68" s="218"/>
      <c r="B68" s="219"/>
      <c r="C68" s="245" t="s">
        <v>579</v>
      </c>
      <c r="D68" s="222"/>
      <c r="E68" s="223">
        <v>37.5</v>
      </c>
      <c r="F68" s="221"/>
      <c r="G68" s="221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1"/>
      <c r="AA68" s="211"/>
      <c r="AB68" s="211"/>
      <c r="AC68" s="211"/>
      <c r="AD68" s="211"/>
      <c r="AE68" s="211"/>
      <c r="AF68" s="211"/>
      <c r="AG68" s="211" t="s">
        <v>164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5">
      <c r="A69" s="232">
        <v>20</v>
      </c>
      <c r="B69" s="233" t="s">
        <v>312</v>
      </c>
      <c r="C69" s="243" t="s">
        <v>313</v>
      </c>
      <c r="D69" s="234" t="s">
        <v>249</v>
      </c>
      <c r="E69" s="235">
        <v>8.9</v>
      </c>
      <c r="F69" s="236"/>
      <c r="G69" s="237">
        <f>ROUND(E69*F69,2)</f>
        <v>0</v>
      </c>
      <c r="H69" s="236"/>
      <c r="I69" s="237">
        <f>ROUND(E69*H69,2)</f>
        <v>0</v>
      </c>
      <c r="J69" s="236"/>
      <c r="K69" s="237">
        <f>ROUND(E69*J69,2)</f>
        <v>0</v>
      </c>
      <c r="L69" s="237">
        <v>21</v>
      </c>
      <c r="M69" s="237">
        <f>G69*(1+L69/100)</f>
        <v>0</v>
      </c>
      <c r="N69" s="235">
        <v>0</v>
      </c>
      <c r="O69" s="235">
        <f>ROUND(E69*N69,2)</f>
        <v>0</v>
      </c>
      <c r="P69" s="235">
        <v>0</v>
      </c>
      <c r="Q69" s="235">
        <f>ROUND(E69*P69,2)</f>
        <v>0</v>
      </c>
      <c r="R69" s="237" t="s">
        <v>250</v>
      </c>
      <c r="S69" s="237" t="s">
        <v>156</v>
      </c>
      <c r="T69" s="238" t="s">
        <v>223</v>
      </c>
      <c r="U69" s="221">
        <v>0</v>
      </c>
      <c r="V69" s="221">
        <f>ROUND(E69*U69,2)</f>
        <v>0</v>
      </c>
      <c r="W69" s="221"/>
      <c r="X69" s="221" t="s">
        <v>198</v>
      </c>
      <c r="Y69" s="221" t="s">
        <v>159</v>
      </c>
      <c r="Z69" s="211"/>
      <c r="AA69" s="211"/>
      <c r="AB69" s="211"/>
      <c r="AC69" s="211"/>
      <c r="AD69" s="211"/>
      <c r="AE69" s="211"/>
      <c r="AF69" s="211"/>
      <c r="AG69" s="211" t="s">
        <v>273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2" x14ac:dyDescent="0.25">
      <c r="A70" s="218"/>
      <c r="B70" s="219"/>
      <c r="C70" s="245" t="s">
        <v>580</v>
      </c>
      <c r="D70" s="222"/>
      <c r="E70" s="223">
        <v>8.9</v>
      </c>
      <c r="F70" s="221"/>
      <c r="G70" s="221"/>
      <c r="H70" s="221"/>
      <c r="I70" s="221"/>
      <c r="J70" s="221"/>
      <c r="K70" s="221"/>
      <c r="L70" s="221"/>
      <c r="M70" s="221"/>
      <c r="N70" s="220"/>
      <c r="O70" s="220"/>
      <c r="P70" s="220"/>
      <c r="Q70" s="220"/>
      <c r="R70" s="221"/>
      <c r="S70" s="221"/>
      <c r="T70" s="221"/>
      <c r="U70" s="221"/>
      <c r="V70" s="221"/>
      <c r="W70" s="221"/>
      <c r="X70" s="221"/>
      <c r="Y70" s="221"/>
      <c r="Z70" s="211"/>
      <c r="AA70" s="211"/>
      <c r="AB70" s="211"/>
      <c r="AC70" s="211"/>
      <c r="AD70" s="211"/>
      <c r="AE70" s="211"/>
      <c r="AF70" s="211"/>
      <c r="AG70" s="211" t="s">
        <v>164</v>
      </c>
      <c r="AH70" s="211">
        <v>5</v>
      </c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5">
      <c r="A71" s="232">
        <v>21</v>
      </c>
      <c r="B71" s="233" t="s">
        <v>318</v>
      </c>
      <c r="C71" s="243" t="s">
        <v>319</v>
      </c>
      <c r="D71" s="234" t="s">
        <v>320</v>
      </c>
      <c r="E71" s="235">
        <v>1.1879999999999999</v>
      </c>
      <c r="F71" s="236"/>
      <c r="G71" s="237">
        <f>ROUND(E71*F71,2)</f>
        <v>0</v>
      </c>
      <c r="H71" s="236"/>
      <c r="I71" s="237">
        <f>ROUND(E71*H71,2)</f>
        <v>0</v>
      </c>
      <c r="J71" s="236"/>
      <c r="K71" s="237">
        <f>ROUND(E71*J71,2)</f>
        <v>0</v>
      </c>
      <c r="L71" s="237">
        <v>21</v>
      </c>
      <c r="M71" s="237">
        <f>G71*(1+L71/100)</f>
        <v>0</v>
      </c>
      <c r="N71" s="235">
        <v>1</v>
      </c>
      <c r="O71" s="235">
        <f>ROUND(E71*N71,2)</f>
        <v>1.19</v>
      </c>
      <c r="P71" s="235">
        <v>0</v>
      </c>
      <c r="Q71" s="235">
        <f>ROUND(E71*P71,2)</f>
        <v>0</v>
      </c>
      <c r="R71" s="237" t="s">
        <v>321</v>
      </c>
      <c r="S71" s="237" t="s">
        <v>322</v>
      </c>
      <c r="T71" s="238" t="s">
        <v>322</v>
      </c>
      <c r="U71" s="221">
        <v>0</v>
      </c>
      <c r="V71" s="221">
        <f>ROUND(E71*U71,2)</f>
        <v>0</v>
      </c>
      <c r="W71" s="221"/>
      <c r="X71" s="221" t="s">
        <v>323</v>
      </c>
      <c r="Y71" s="221" t="s">
        <v>159</v>
      </c>
      <c r="Z71" s="211"/>
      <c r="AA71" s="211"/>
      <c r="AB71" s="211"/>
      <c r="AC71" s="211"/>
      <c r="AD71" s="211"/>
      <c r="AE71" s="211"/>
      <c r="AF71" s="211"/>
      <c r="AG71" s="211" t="s">
        <v>324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2" x14ac:dyDescent="0.25">
      <c r="A72" s="218"/>
      <c r="B72" s="219"/>
      <c r="C72" s="245" t="s">
        <v>581</v>
      </c>
      <c r="D72" s="222"/>
      <c r="E72" s="223">
        <v>1.1879999999999999</v>
      </c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1"/>
      <c r="AA72" s="211"/>
      <c r="AB72" s="211"/>
      <c r="AC72" s="211"/>
      <c r="AD72" s="211"/>
      <c r="AE72" s="211"/>
      <c r="AF72" s="211"/>
      <c r="AG72" s="211" t="s">
        <v>164</v>
      </c>
      <c r="AH72" s="211">
        <v>0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ht="13" x14ac:dyDescent="0.25">
      <c r="A73" s="225" t="s">
        <v>151</v>
      </c>
      <c r="B73" s="226" t="s">
        <v>60</v>
      </c>
      <c r="C73" s="242" t="s">
        <v>101</v>
      </c>
      <c r="D73" s="227"/>
      <c r="E73" s="228"/>
      <c r="F73" s="229"/>
      <c r="G73" s="229">
        <f>SUMIF(AG74:AG86,"&lt;&gt;NOR",G74:G86)</f>
        <v>0</v>
      </c>
      <c r="H73" s="229"/>
      <c r="I73" s="229">
        <f>SUM(I74:I86)</f>
        <v>0</v>
      </c>
      <c r="J73" s="229"/>
      <c r="K73" s="229">
        <f>SUM(K74:K86)</f>
        <v>0</v>
      </c>
      <c r="L73" s="229"/>
      <c r="M73" s="229">
        <f>SUM(M74:M86)</f>
        <v>0</v>
      </c>
      <c r="N73" s="228"/>
      <c r="O73" s="228">
        <f>SUM(O74:O86)</f>
        <v>23.759999999999998</v>
      </c>
      <c r="P73" s="228"/>
      <c r="Q73" s="228">
        <f>SUM(Q74:Q86)</f>
        <v>0</v>
      </c>
      <c r="R73" s="229"/>
      <c r="S73" s="229"/>
      <c r="T73" s="230"/>
      <c r="U73" s="224"/>
      <c r="V73" s="224">
        <f>SUM(V74:V86)</f>
        <v>25.42</v>
      </c>
      <c r="W73" s="224"/>
      <c r="X73" s="224"/>
      <c r="Y73" s="224"/>
      <c r="AG73" t="s">
        <v>152</v>
      </c>
    </row>
    <row r="74" spans="1:60" outlineLevel="1" x14ac:dyDescent="0.25">
      <c r="A74" s="232">
        <v>22</v>
      </c>
      <c r="B74" s="233" t="s">
        <v>326</v>
      </c>
      <c r="C74" s="243" t="s">
        <v>327</v>
      </c>
      <c r="D74" s="234" t="s">
        <v>249</v>
      </c>
      <c r="E74" s="235">
        <v>8.2799999999999994</v>
      </c>
      <c r="F74" s="236"/>
      <c r="G74" s="237">
        <f>ROUND(E74*F74,2)</f>
        <v>0</v>
      </c>
      <c r="H74" s="236"/>
      <c r="I74" s="237">
        <f>ROUND(E74*H74,2)</f>
        <v>0</v>
      </c>
      <c r="J74" s="236"/>
      <c r="K74" s="237">
        <f>ROUND(E74*J74,2)</f>
        <v>0</v>
      </c>
      <c r="L74" s="237">
        <v>21</v>
      </c>
      <c r="M74" s="237">
        <f>G74*(1+L74/100)</f>
        <v>0</v>
      </c>
      <c r="N74" s="235">
        <v>1.63</v>
      </c>
      <c r="O74" s="235">
        <f>ROUND(E74*N74,2)</f>
        <v>13.5</v>
      </c>
      <c r="P74" s="235">
        <v>0</v>
      </c>
      <c r="Q74" s="235">
        <f>ROUND(E74*P74,2)</f>
        <v>0</v>
      </c>
      <c r="R74" s="237" t="s">
        <v>328</v>
      </c>
      <c r="S74" s="237" t="s">
        <v>156</v>
      </c>
      <c r="T74" s="238" t="s">
        <v>223</v>
      </c>
      <c r="U74" s="221">
        <v>1</v>
      </c>
      <c r="V74" s="221">
        <f>ROUND(E74*U74,2)</f>
        <v>8.2799999999999994</v>
      </c>
      <c r="W74" s="221"/>
      <c r="X74" s="221" t="s">
        <v>198</v>
      </c>
      <c r="Y74" s="221" t="s">
        <v>159</v>
      </c>
      <c r="Z74" s="211"/>
      <c r="AA74" s="211"/>
      <c r="AB74" s="211"/>
      <c r="AC74" s="211"/>
      <c r="AD74" s="211"/>
      <c r="AE74" s="211"/>
      <c r="AF74" s="211"/>
      <c r="AG74" s="211" t="s">
        <v>224</v>
      </c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2" x14ac:dyDescent="0.25">
      <c r="A75" s="218"/>
      <c r="B75" s="219"/>
      <c r="C75" s="261" t="s">
        <v>329</v>
      </c>
      <c r="D75" s="260"/>
      <c r="E75" s="260"/>
      <c r="F75" s="260"/>
      <c r="G75" s="260"/>
      <c r="H75" s="221"/>
      <c r="I75" s="221"/>
      <c r="J75" s="221"/>
      <c r="K75" s="221"/>
      <c r="L75" s="221"/>
      <c r="M75" s="221"/>
      <c r="N75" s="220"/>
      <c r="O75" s="220"/>
      <c r="P75" s="220"/>
      <c r="Q75" s="220"/>
      <c r="R75" s="221"/>
      <c r="S75" s="221"/>
      <c r="T75" s="221"/>
      <c r="U75" s="221"/>
      <c r="V75" s="221"/>
      <c r="W75" s="221"/>
      <c r="X75" s="221"/>
      <c r="Y75" s="221"/>
      <c r="Z75" s="211"/>
      <c r="AA75" s="211"/>
      <c r="AB75" s="211"/>
      <c r="AC75" s="211"/>
      <c r="AD75" s="211"/>
      <c r="AE75" s="211"/>
      <c r="AF75" s="211"/>
      <c r="AG75" s="211" t="s">
        <v>226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2" x14ac:dyDescent="0.25">
      <c r="A76" s="218"/>
      <c r="B76" s="219"/>
      <c r="C76" s="245" t="s">
        <v>565</v>
      </c>
      <c r="D76" s="222"/>
      <c r="E76" s="223">
        <v>8.2799999999999994</v>
      </c>
      <c r="F76" s="221"/>
      <c r="G76" s="221"/>
      <c r="H76" s="221"/>
      <c r="I76" s="221"/>
      <c r="J76" s="221"/>
      <c r="K76" s="221"/>
      <c r="L76" s="221"/>
      <c r="M76" s="221"/>
      <c r="N76" s="220"/>
      <c r="O76" s="220"/>
      <c r="P76" s="220"/>
      <c r="Q76" s="220"/>
      <c r="R76" s="221"/>
      <c r="S76" s="221"/>
      <c r="T76" s="221"/>
      <c r="U76" s="221"/>
      <c r="V76" s="221"/>
      <c r="W76" s="221"/>
      <c r="X76" s="221"/>
      <c r="Y76" s="221"/>
      <c r="Z76" s="211"/>
      <c r="AA76" s="211"/>
      <c r="AB76" s="211"/>
      <c r="AC76" s="211"/>
      <c r="AD76" s="211"/>
      <c r="AE76" s="211"/>
      <c r="AF76" s="211"/>
      <c r="AG76" s="211" t="s">
        <v>164</v>
      </c>
      <c r="AH76" s="211">
        <v>0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5">
      <c r="A77" s="232">
        <v>23</v>
      </c>
      <c r="B77" s="233" t="s">
        <v>330</v>
      </c>
      <c r="C77" s="243" t="s">
        <v>331</v>
      </c>
      <c r="D77" s="234" t="s">
        <v>221</v>
      </c>
      <c r="E77" s="235">
        <v>115</v>
      </c>
      <c r="F77" s="236"/>
      <c r="G77" s="237">
        <f>ROUND(E77*F77,2)</f>
        <v>0</v>
      </c>
      <c r="H77" s="236"/>
      <c r="I77" s="237">
        <f>ROUND(E77*H77,2)</f>
        <v>0</v>
      </c>
      <c r="J77" s="236"/>
      <c r="K77" s="237">
        <f>ROUND(E77*J77,2)</f>
        <v>0</v>
      </c>
      <c r="L77" s="237">
        <v>21</v>
      </c>
      <c r="M77" s="237">
        <f>G77*(1+L77/100)</f>
        <v>0</v>
      </c>
      <c r="N77" s="235">
        <v>1.8000000000000001E-4</v>
      </c>
      <c r="O77" s="235">
        <f>ROUND(E77*N77,2)</f>
        <v>0.02</v>
      </c>
      <c r="P77" s="235">
        <v>0</v>
      </c>
      <c r="Q77" s="235">
        <f>ROUND(E77*P77,2)</f>
        <v>0</v>
      </c>
      <c r="R77" s="237" t="s">
        <v>328</v>
      </c>
      <c r="S77" s="237" t="s">
        <v>156</v>
      </c>
      <c r="T77" s="238" t="s">
        <v>223</v>
      </c>
      <c r="U77" s="221">
        <v>7.4999999999999997E-2</v>
      </c>
      <c r="V77" s="221">
        <f>ROUND(E77*U77,2)</f>
        <v>8.6300000000000008</v>
      </c>
      <c r="W77" s="221"/>
      <c r="X77" s="221" t="s">
        <v>198</v>
      </c>
      <c r="Y77" s="221" t="s">
        <v>159</v>
      </c>
      <c r="Z77" s="211"/>
      <c r="AA77" s="211"/>
      <c r="AB77" s="211"/>
      <c r="AC77" s="211"/>
      <c r="AD77" s="211"/>
      <c r="AE77" s="211"/>
      <c r="AF77" s="211"/>
      <c r="AG77" s="211" t="s">
        <v>224</v>
      </c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2" x14ac:dyDescent="0.25">
      <c r="A78" s="218"/>
      <c r="B78" s="219"/>
      <c r="C78" s="261" t="s">
        <v>332</v>
      </c>
      <c r="D78" s="260"/>
      <c r="E78" s="260"/>
      <c r="F78" s="260"/>
      <c r="G78" s="260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1"/>
      <c r="AA78" s="211"/>
      <c r="AB78" s="211"/>
      <c r="AC78" s="211"/>
      <c r="AD78" s="211"/>
      <c r="AE78" s="211"/>
      <c r="AF78" s="211"/>
      <c r="AG78" s="211" t="s">
        <v>226</v>
      </c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2" x14ac:dyDescent="0.25">
      <c r="A79" s="218"/>
      <c r="B79" s="219"/>
      <c r="C79" s="245" t="s">
        <v>582</v>
      </c>
      <c r="D79" s="222"/>
      <c r="E79" s="223">
        <v>115</v>
      </c>
      <c r="F79" s="221"/>
      <c r="G79" s="221"/>
      <c r="H79" s="221"/>
      <c r="I79" s="221"/>
      <c r="J79" s="221"/>
      <c r="K79" s="221"/>
      <c r="L79" s="221"/>
      <c r="M79" s="221"/>
      <c r="N79" s="220"/>
      <c r="O79" s="220"/>
      <c r="P79" s="220"/>
      <c r="Q79" s="220"/>
      <c r="R79" s="221"/>
      <c r="S79" s="221"/>
      <c r="T79" s="221"/>
      <c r="U79" s="221"/>
      <c r="V79" s="221"/>
      <c r="W79" s="221"/>
      <c r="X79" s="221"/>
      <c r="Y79" s="221"/>
      <c r="Z79" s="211"/>
      <c r="AA79" s="211"/>
      <c r="AB79" s="211"/>
      <c r="AC79" s="211"/>
      <c r="AD79" s="211"/>
      <c r="AE79" s="211"/>
      <c r="AF79" s="211"/>
      <c r="AG79" s="211" t="s">
        <v>164</v>
      </c>
      <c r="AH79" s="211">
        <v>0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5">
      <c r="A80" s="232">
        <v>24</v>
      </c>
      <c r="B80" s="233" t="s">
        <v>334</v>
      </c>
      <c r="C80" s="243" t="s">
        <v>335</v>
      </c>
      <c r="D80" s="234" t="s">
        <v>239</v>
      </c>
      <c r="E80" s="235">
        <v>46</v>
      </c>
      <c r="F80" s="236"/>
      <c r="G80" s="237">
        <f>ROUND(E80*F80,2)</f>
        <v>0</v>
      </c>
      <c r="H80" s="236"/>
      <c r="I80" s="237">
        <f>ROUND(E80*H80,2)</f>
        <v>0</v>
      </c>
      <c r="J80" s="236"/>
      <c r="K80" s="237">
        <f>ROUND(E80*J80,2)</f>
        <v>0</v>
      </c>
      <c r="L80" s="237">
        <v>21</v>
      </c>
      <c r="M80" s="237">
        <f>G80*(1+L80/100)</f>
        <v>0</v>
      </c>
      <c r="N80" s="235">
        <v>0.22106999999999999</v>
      </c>
      <c r="O80" s="235">
        <f>ROUND(E80*N80,2)</f>
        <v>10.17</v>
      </c>
      <c r="P80" s="235">
        <v>0</v>
      </c>
      <c r="Q80" s="235">
        <f>ROUND(E80*P80,2)</f>
        <v>0</v>
      </c>
      <c r="R80" s="237" t="s">
        <v>336</v>
      </c>
      <c r="S80" s="237" t="s">
        <v>156</v>
      </c>
      <c r="T80" s="238" t="s">
        <v>223</v>
      </c>
      <c r="U80" s="221">
        <v>0.185</v>
      </c>
      <c r="V80" s="221">
        <f>ROUND(E80*U80,2)</f>
        <v>8.51</v>
      </c>
      <c r="W80" s="221"/>
      <c r="X80" s="221" t="s">
        <v>198</v>
      </c>
      <c r="Y80" s="221" t="s">
        <v>159</v>
      </c>
      <c r="Z80" s="211"/>
      <c r="AA80" s="211"/>
      <c r="AB80" s="211"/>
      <c r="AC80" s="211"/>
      <c r="AD80" s="211"/>
      <c r="AE80" s="211"/>
      <c r="AF80" s="211"/>
      <c r="AG80" s="211" t="s">
        <v>224</v>
      </c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2" x14ac:dyDescent="0.25">
      <c r="A81" s="218"/>
      <c r="B81" s="219"/>
      <c r="C81" s="261" t="s">
        <v>337</v>
      </c>
      <c r="D81" s="260"/>
      <c r="E81" s="260"/>
      <c r="F81" s="260"/>
      <c r="G81" s="260"/>
      <c r="H81" s="221"/>
      <c r="I81" s="221"/>
      <c r="J81" s="221"/>
      <c r="K81" s="221"/>
      <c r="L81" s="221"/>
      <c r="M81" s="221"/>
      <c r="N81" s="220"/>
      <c r="O81" s="220"/>
      <c r="P81" s="220"/>
      <c r="Q81" s="220"/>
      <c r="R81" s="221"/>
      <c r="S81" s="221"/>
      <c r="T81" s="221"/>
      <c r="U81" s="221"/>
      <c r="V81" s="221"/>
      <c r="W81" s="221"/>
      <c r="X81" s="221"/>
      <c r="Y81" s="221"/>
      <c r="Z81" s="211"/>
      <c r="AA81" s="211"/>
      <c r="AB81" s="211"/>
      <c r="AC81" s="211"/>
      <c r="AD81" s="211"/>
      <c r="AE81" s="211"/>
      <c r="AF81" s="211"/>
      <c r="AG81" s="211" t="s">
        <v>226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41" t="str">
        <f>C81</f>
        <v>se zřízením štěrkopískového lože pod trubky a s jejich obsypem v průměrném celkovém množství do 0,15 m3/m,</v>
      </c>
      <c r="BB81" s="211"/>
      <c r="BC81" s="211"/>
      <c r="BD81" s="211"/>
      <c r="BE81" s="211"/>
      <c r="BF81" s="211"/>
      <c r="BG81" s="211"/>
      <c r="BH81" s="211"/>
    </row>
    <row r="82" spans="1:60" outlineLevel="2" x14ac:dyDescent="0.25">
      <c r="A82" s="218"/>
      <c r="B82" s="219"/>
      <c r="C82" s="245" t="s">
        <v>583</v>
      </c>
      <c r="D82" s="222"/>
      <c r="E82" s="223">
        <v>46</v>
      </c>
      <c r="F82" s="221"/>
      <c r="G82" s="221"/>
      <c r="H82" s="221"/>
      <c r="I82" s="221"/>
      <c r="J82" s="221"/>
      <c r="K82" s="221"/>
      <c r="L82" s="221"/>
      <c r="M82" s="221"/>
      <c r="N82" s="220"/>
      <c r="O82" s="220"/>
      <c r="P82" s="220"/>
      <c r="Q82" s="220"/>
      <c r="R82" s="221"/>
      <c r="S82" s="221"/>
      <c r="T82" s="221"/>
      <c r="U82" s="221"/>
      <c r="V82" s="221"/>
      <c r="W82" s="221"/>
      <c r="X82" s="221"/>
      <c r="Y82" s="221"/>
      <c r="Z82" s="211"/>
      <c r="AA82" s="211"/>
      <c r="AB82" s="211"/>
      <c r="AC82" s="211"/>
      <c r="AD82" s="211"/>
      <c r="AE82" s="211"/>
      <c r="AF82" s="211"/>
      <c r="AG82" s="211" t="s">
        <v>164</v>
      </c>
      <c r="AH82" s="211">
        <v>0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ht="20" outlineLevel="1" x14ac:dyDescent="0.25">
      <c r="A83" s="232">
        <v>25</v>
      </c>
      <c r="B83" s="233" t="s">
        <v>339</v>
      </c>
      <c r="C83" s="243" t="s">
        <v>340</v>
      </c>
      <c r="D83" s="234" t="s">
        <v>239</v>
      </c>
      <c r="E83" s="235">
        <v>48.3</v>
      </c>
      <c r="F83" s="236"/>
      <c r="G83" s="237">
        <f>ROUND(E83*F83,2)</f>
        <v>0</v>
      </c>
      <c r="H83" s="236"/>
      <c r="I83" s="237">
        <f>ROUND(E83*H83,2)</f>
        <v>0</v>
      </c>
      <c r="J83" s="236"/>
      <c r="K83" s="237">
        <f>ROUND(E83*J83,2)</f>
        <v>0</v>
      </c>
      <c r="L83" s="237">
        <v>21</v>
      </c>
      <c r="M83" s="237">
        <f>G83*(1+L83/100)</f>
        <v>0</v>
      </c>
      <c r="N83" s="235">
        <v>8.0000000000000004E-4</v>
      </c>
      <c r="O83" s="235">
        <f>ROUND(E83*N83,2)</f>
        <v>0.04</v>
      </c>
      <c r="P83" s="235">
        <v>0</v>
      </c>
      <c r="Q83" s="235">
        <f>ROUND(E83*P83,2)</f>
        <v>0</v>
      </c>
      <c r="R83" s="237" t="s">
        <v>321</v>
      </c>
      <c r="S83" s="237" t="s">
        <v>156</v>
      </c>
      <c r="T83" s="238" t="s">
        <v>223</v>
      </c>
      <c r="U83" s="221">
        <v>0</v>
      </c>
      <c r="V83" s="221">
        <f>ROUND(E83*U83,2)</f>
        <v>0</v>
      </c>
      <c r="W83" s="221"/>
      <c r="X83" s="221" t="s">
        <v>323</v>
      </c>
      <c r="Y83" s="221" t="s">
        <v>159</v>
      </c>
      <c r="Z83" s="211"/>
      <c r="AA83" s="211"/>
      <c r="AB83" s="211"/>
      <c r="AC83" s="211"/>
      <c r="AD83" s="211"/>
      <c r="AE83" s="211"/>
      <c r="AF83" s="211"/>
      <c r="AG83" s="211" t="s">
        <v>324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2" x14ac:dyDescent="0.25">
      <c r="A84" s="218"/>
      <c r="B84" s="219"/>
      <c r="C84" s="245" t="s">
        <v>584</v>
      </c>
      <c r="D84" s="222"/>
      <c r="E84" s="223">
        <v>48.3</v>
      </c>
      <c r="F84" s="221"/>
      <c r="G84" s="221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1"/>
      <c r="AA84" s="211"/>
      <c r="AB84" s="211"/>
      <c r="AC84" s="211"/>
      <c r="AD84" s="211"/>
      <c r="AE84" s="211"/>
      <c r="AF84" s="211"/>
      <c r="AG84" s="211" t="s">
        <v>164</v>
      </c>
      <c r="AH84" s="211">
        <v>0</v>
      </c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ht="20" outlineLevel="1" x14ac:dyDescent="0.25">
      <c r="A85" s="232">
        <v>26</v>
      </c>
      <c r="B85" s="233" t="s">
        <v>342</v>
      </c>
      <c r="C85" s="243" t="s">
        <v>343</v>
      </c>
      <c r="D85" s="234" t="s">
        <v>221</v>
      </c>
      <c r="E85" s="235">
        <v>118.45</v>
      </c>
      <c r="F85" s="236"/>
      <c r="G85" s="237">
        <f>ROUND(E85*F85,2)</f>
        <v>0</v>
      </c>
      <c r="H85" s="236"/>
      <c r="I85" s="237">
        <f>ROUND(E85*H85,2)</f>
        <v>0</v>
      </c>
      <c r="J85" s="236"/>
      <c r="K85" s="237">
        <f>ROUND(E85*J85,2)</f>
        <v>0</v>
      </c>
      <c r="L85" s="237">
        <v>21</v>
      </c>
      <c r="M85" s="237">
        <f>G85*(1+L85/100)</f>
        <v>0</v>
      </c>
      <c r="N85" s="235">
        <v>2.3000000000000001E-4</v>
      </c>
      <c r="O85" s="235">
        <f>ROUND(E85*N85,2)</f>
        <v>0.03</v>
      </c>
      <c r="P85" s="235">
        <v>0</v>
      </c>
      <c r="Q85" s="235">
        <f>ROUND(E85*P85,2)</f>
        <v>0</v>
      </c>
      <c r="R85" s="237" t="s">
        <v>321</v>
      </c>
      <c r="S85" s="237" t="s">
        <v>156</v>
      </c>
      <c r="T85" s="238" t="s">
        <v>223</v>
      </c>
      <c r="U85" s="221">
        <v>0</v>
      </c>
      <c r="V85" s="221">
        <f>ROUND(E85*U85,2)</f>
        <v>0</v>
      </c>
      <c r="W85" s="221"/>
      <c r="X85" s="221" t="s">
        <v>323</v>
      </c>
      <c r="Y85" s="221" t="s">
        <v>159</v>
      </c>
      <c r="Z85" s="211"/>
      <c r="AA85" s="211"/>
      <c r="AB85" s="211"/>
      <c r="AC85" s="211"/>
      <c r="AD85" s="211"/>
      <c r="AE85" s="211"/>
      <c r="AF85" s="211"/>
      <c r="AG85" s="211" t="s">
        <v>324</v>
      </c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2" x14ac:dyDescent="0.25">
      <c r="A86" s="218"/>
      <c r="B86" s="219"/>
      <c r="C86" s="245" t="s">
        <v>585</v>
      </c>
      <c r="D86" s="222"/>
      <c r="E86" s="223">
        <v>118.45</v>
      </c>
      <c r="F86" s="221"/>
      <c r="G86" s="221"/>
      <c r="H86" s="221"/>
      <c r="I86" s="221"/>
      <c r="J86" s="221"/>
      <c r="K86" s="221"/>
      <c r="L86" s="221"/>
      <c r="M86" s="221"/>
      <c r="N86" s="220"/>
      <c r="O86" s="220"/>
      <c r="P86" s="220"/>
      <c r="Q86" s="220"/>
      <c r="R86" s="221"/>
      <c r="S86" s="221"/>
      <c r="T86" s="221"/>
      <c r="U86" s="221"/>
      <c r="V86" s="221"/>
      <c r="W86" s="221"/>
      <c r="X86" s="221"/>
      <c r="Y86" s="221"/>
      <c r="Z86" s="211"/>
      <c r="AA86" s="211"/>
      <c r="AB86" s="211"/>
      <c r="AC86" s="211"/>
      <c r="AD86" s="211"/>
      <c r="AE86" s="211"/>
      <c r="AF86" s="211"/>
      <c r="AG86" s="211" t="s">
        <v>164</v>
      </c>
      <c r="AH86" s="211">
        <v>0</v>
      </c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ht="13" x14ac:dyDescent="0.25">
      <c r="A87" s="225" t="s">
        <v>151</v>
      </c>
      <c r="B87" s="226" t="s">
        <v>70</v>
      </c>
      <c r="C87" s="242" t="s">
        <v>102</v>
      </c>
      <c r="D87" s="227"/>
      <c r="E87" s="228"/>
      <c r="F87" s="229"/>
      <c r="G87" s="229">
        <f>SUMIF(AG88:AG90,"&lt;&gt;NOR",G88:G90)</f>
        <v>0</v>
      </c>
      <c r="H87" s="229"/>
      <c r="I87" s="229">
        <f>SUM(I88:I90)</f>
        <v>0</v>
      </c>
      <c r="J87" s="229"/>
      <c r="K87" s="229">
        <f>SUM(K88:K90)</f>
        <v>0</v>
      </c>
      <c r="L87" s="229"/>
      <c r="M87" s="229">
        <f>SUM(M88:M90)</f>
        <v>0</v>
      </c>
      <c r="N87" s="228"/>
      <c r="O87" s="228">
        <f>SUM(O88:O90)</f>
        <v>0.17</v>
      </c>
      <c r="P87" s="228"/>
      <c r="Q87" s="228">
        <f>SUM(Q88:Q90)</f>
        <v>0</v>
      </c>
      <c r="R87" s="229"/>
      <c r="S87" s="229"/>
      <c r="T87" s="230"/>
      <c r="U87" s="224"/>
      <c r="V87" s="224">
        <f>SUM(V88:V90)</f>
        <v>0.15</v>
      </c>
      <c r="W87" s="224"/>
      <c r="X87" s="224"/>
      <c r="Y87" s="224"/>
      <c r="AG87" t="s">
        <v>152</v>
      </c>
    </row>
    <row r="88" spans="1:60" outlineLevel="1" x14ac:dyDescent="0.25">
      <c r="A88" s="232">
        <v>27</v>
      </c>
      <c r="B88" s="233" t="s">
        <v>345</v>
      </c>
      <c r="C88" s="243" t="s">
        <v>346</v>
      </c>
      <c r="D88" s="234" t="s">
        <v>249</v>
      </c>
      <c r="E88" s="235">
        <v>0.09</v>
      </c>
      <c r="F88" s="236"/>
      <c r="G88" s="237">
        <f>ROUND(E88*F88,2)</f>
        <v>0</v>
      </c>
      <c r="H88" s="236"/>
      <c r="I88" s="237">
        <f>ROUND(E88*H88,2)</f>
        <v>0</v>
      </c>
      <c r="J88" s="236"/>
      <c r="K88" s="237">
        <f>ROUND(E88*J88,2)</f>
        <v>0</v>
      </c>
      <c r="L88" s="237">
        <v>21</v>
      </c>
      <c r="M88" s="237">
        <f>G88*(1+L88/100)</f>
        <v>0</v>
      </c>
      <c r="N88" s="235">
        <v>1.8907700000000001</v>
      </c>
      <c r="O88" s="235">
        <f>ROUND(E88*N88,2)</f>
        <v>0.17</v>
      </c>
      <c r="P88" s="235">
        <v>0</v>
      </c>
      <c r="Q88" s="235">
        <f>ROUND(E88*P88,2)</f>
        <v>0</v>
      </c>
      <c r="R88" s="237" t="s">
        <v>336</v>
      </c>
      <c r="S88" s="237" t="s">
        <v>156</v>
      </c>
      <c r="T88" s="238" t="s">
        <v>223</v>
      </c>
      <c r="U88" s="221">
        <v>1.6950000000000001</v>
      </c>
      <c r="V88" s="221">
        <f>ROUND(E88*U88,2)</f>
        <v>0.15</v>
      </c>
      <c r="W88" s="221"/>
      <c r="X88" s="221" t="s">
        <v>198</v>
      </c>
      <c r="Y88" s="221" t="s">
        <v>159</v>
      </c>
      <c r="Z88" s="211"/>
      <c r="AA88" s="211"/>
      <c r="AB88" s="211"/>
      <c r="AC88" s="211"/>
      <c r="AD88" s="211"/>
      <c r="AE88" s="211"/>
      <c r="AF88" s="211"/>
      <c r="AG88" s="211" t="s">
        <v>273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2" x14ac:dyDescent="0.25">
      <c r="A89" s="218"/>
      <c r="B89" s="219"/>
      <c r="C89" s="261" t="s">
        <v>347</v>
      </c>
      <c r="D89" s="260"/>
      <c r="E89" s="260"/>
      <c r="F89" s="260"/>
      <c r="G89" s="260"/>
      <c r="H89" s="221"/>
      <c r="I89" s="221"/>
      <c r="J89" s="221"/>
      <c r="K89" s="221"/>
      <c r="L89" s="221"/>
      <c r="M89" s="221"/>
      <c r="N89" s="220"/>
      <c r="O89" s="220"/>
      <c r="P89" s="220"/>
      <c r="Q89" s="220"/>
      <c r="R89" s="221"/>
      <c r="S89" s="221"/>
      <c r="T89" s="221"/>
      <c r="U89" s="221"/>
      <c r="V89" s="221"/>
      <c r="W89" s="221"/>
      <c r="X89" s="221"/>
      <c r="Y89" s="221"/>
      <c r="Z89" s="211"/>
      <c r="AA89" s="211"/>
      <c r="AB89" s="211"/>
      <c r="AC89" s="211"/>
      <c r="AD89" s="211"/>
      <c r="AE89" s="211"/>
      <c r="AF89" s="211"/>
      <c r="AG89" s="211" t="s">
        <v>226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2" x14ac:dyDescent="0.25">
      <c r="A90" s="218"/>
      <c r="B90" s="219"/>
      <c r="C90" s="245" t="s">
        <v>586</v>
      </c>
      <c r="D90" s="222"/>
      <c r="E90" s="223">
        <v>0.09</v>
      </c>
      <c r="F90" s="221"/>
      <c r="G90" s="221"/>
      <c r="H90" s="221"/>
      <c r="I90" s="221"/>
      <c r="J90" s="221"/>
      <c r="K90" s="221"/>
      <c r="L90" s="221"/>
      <c r="M90" s="221"/>
      <c r="N90" s="220"/>
      <c r="O90" s="220"/>
      <c r="P90" s="220"/>
      <c r="Q90" s="220"/>
      <c r="R90" s="221"/>
      <c r="S90" s="221"/>
      <c r="T90" s="221"/>
      <c r="U90" s="221"/>
      <c r="V90" s="221"/>
      <c r="W90" s="221"/>
      <c r="X90" s="221"/>
      <c r="Y90" s="221"/>
      <c r="Z90" s="211"/>
      <c r="AA90" s="211"/>
      <c r="AB90" s="211"/>
      <c r="AC90" s="211"/>
      <c r="AD90" s="211"/>
      <c r="AE90" s="211"/>
      <c r="AF90" s="211"/>
      <c r="AG90" s="211" t="s">
        <v>164</v>
      </c>
      <c r="AH90" s="211">
        <v>0</v>
      </c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ht="13" x14ac:dyDescent="0.25">
      <c r="A91" s="225" t="s">
        <v>151</v>
      </c>
      <c r="B91" s="226" t="s">
        <v>103</v>
      </c>
      <c r="C91" s="242" t="s">
        <v>104</v>
      </c>
      <c r="D91" s="227"/>
      <c r="E91" s="228"/>
      <c r="F91" s="229"/>
      <c r="G91" s="229">
        <f>SUMIF(AG92:AG128,"&lt;&gt;NOR",G92:G128)</f>
        <v>0</v>
      </c>
      <c r="H91" s="229"/>
      <c r="I91" s="229">
        <f>SUM(I92:I128)</f>
        <v>0</v>
      </c>
      <c r="J91" s="229"/>
      <c r="K91" s="229">
        <f>SUM(K92:K128)</f>
        <v>0</v>
      </c>
      <c r="L91" s="229"/>
      <c r="M91" s="229">
        <f>SUM(M92:M128)</f>
        <v>0</v>
      </c>
      <c r="N91" s="228"/>
      <c r="O91" s="228">
        <f>SUM(O92:O128)</f>
        <v>66.149999999999991</v>
      </c>
      <c r="P91" s="228"/>
      <c r="Q91" s="228">
        <f>SUM(Q92:Q128)</f>
        <v>0</v>
      </c>
      <c r="R91" s="229"/>
      <c r="S91" s="229"/>
      <c r="T91" s="230"/>
      <c r="U91" s="224"/>
      <c r="V91" s="224">
        <f>SUM(V92:V128)</f>
        <v>64.69</v>
      </c>
      <c r="W91" s="224"/>
      <c r="X91" s="224"/>
      <c r="Y91" s="224"/>
      <c r="AG91" t="s">
        <v>152</v>
      </c>
    </row>
    <row r="92" spans="1:60" outlineLevel="1" x14ac:dyDescent="0.25">
      <c r="A92" s="232">
        <v>28</v>
      </c>
      <c r="B92" s="233" t="s">
        <v>349</v>
      </c>
      <c r="C92" s="243" t="s">
        <v>350</v>
      </c>
      <c r="D92" s="234" t="s">
        <v>221</v>
      </c>
      <c r="E92" s="235">
        <v>88.4</v>
      </c>
      <c r="F92" s="236"/>
      <c r="G92" s="237">
        <f>ROUND(E92*F92,2)</f>
        <v>0</v>
      </c>
      <c r="H92" s="236"/>
      <c r="I92" s="237">
        <f>ROUND(E92*H92,2)</f>
        <v>0</v>
      </c>
      <c r="J92" s="236"/>
      <c r="K92" s="237">
        <f>ROUND(E92*J92,2)</f>
        <v>0</v>
      </c>
      <c r="L92" s="237">
        <v>21</v>
      </c>
      <c r="M92" s="237">
        <f>G92*(1+L92/100)</f>
        <v>0</v>
      </c>
      <c r="N92" s="235">
        <v>0.1012</v>
      </c>
      <c r="O92" s="235">
        <f>ROUND(E92*N92,2)</f>
        <v>8.9499999999999993</v>
      </c>
      <c r="P92" s="235">
        <v>0</v>
      </c>
      <c r="Q92" s="235">
        <f>ROUND(E92*P92,2)</f>
        <v>0</v>
      </c>
      <c r="R92" s="237" t="s">
        <v>222</v>
      </c>
      <c r="S92" s="237" t="s">
        <v>156</v>
      </c>
      <c r="T92" s="238" t="s">
        <v>223</v>
      </c>
      <c r="U92" s="221">
        <v>2.4E-2</v>
      </c>
      <c r="V92" s="221">
        <f>ROUND(E92*U92,2)</f>
        <v>2.12</v>
      </c>
      <c r="W92" s="221"/>
      <c r="X92" s="221" t="s">
        <v>198</v>
      </c>
      <c r="Y92" s="221" t="s">
        <v>159</v>
      </c>
      <c r="Z92" s="211"/>
      <c r="AA92" s="211"/>
      <c r="AB92" s="211"/>
      <c r="AC92" s="211"/>
      <c r="AD92" s="211"/>
      <c r="AE92" s="211"/>
      <c r="AF92" s="211"/>
      <c r="AG92" s="211" t="s">
        <v>224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2" x14ac:dyDescent="0.25">
      <c r="A93" s="218"/>
      <c r="B93" s="219"/>
      <c r="C93" s="261" t="s">
        <v>351</v>
      </c>
      <c r="D93" s="260"/>
      <c r="E93" s="260"/>
      <c r="F93" s="260"/>
      <c r="G93" s="260"/>
      <c r="H93" s="221"/>
      <c r="I93" s="221"/>
      <c r="J93" s="221"/>
      <c r="K93" s="221"/>
      <c r="L93" s="221"/>
      <c r="M93" s="221"/>
      <c r="N93" s="220"/>
      <c r="O93" s="220"/>
      <c r="P93" s="220"/>
      <c r="Q93" s="220"/>
      <c r="R93" s="221"/>
      <c r="S93" s="221"/>
      <c r="T93" s="221"/>
      <c r="U93" s="221"/>
      <c r="V93" s="221"/>
      <c r="W93" s="221"/>
      <c r="X93" s="221"/>
      <c r="Y93" s="221"/>
      <c r="Z93" s="211"/>
      <c r="AA93" s="211"/>
      <c r="AB93" s="211"/>
      <c r="AC93" s="211"/>
      <c r="AD93" s="211"/>
      <c r="AE93" s="211"/>
      <c r="AF93" s="211"/>
      <c r="AG93" s="211" t="s">
        <v>226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2" x14ac:dyDescent="0.25">
      <c r="A94" s="218"/>
      <c r="B94" s="219"/>
      <c r="C94" s="245" t="s">
        <v>587</v>
      </c>
      <c r="D94" s="222"/>
      <c r="E94" s="223">
        <v>88.4</v>
      </c>
      <c r="F94" s="221"/>
      <c r="G94" s="221"/>
      <c r="H94" s="221"/>
      <c r="I94" s="221"/>
      <c r="J94" s="221"/>
      <c r="K94" s="221"/>
      <c r="L94" s="221"/>
      <c r="M94" s="221"/>
      <c r="N94" s="220"/>
      <c r="O94" s="220"/>
      <c r="P94" s="220"/>
      <c r="Q94" s="220"/>
      <c r="R94" s="221"/>
      <c r="S94" s="221"/>
      <c r="T94" s="221"/>
      <c r="U94" s="221"/>
      <c r="V94" s="221"/>
      <c r="W94" s="221"/>
      <c r="X94" s="221"/>
      <c r="Y94" s="221"/>
      <c r="Z94" s="211"/>
      <c r="AA94" s="211"/>
      <c r="AB94" s="211"/>
      <c r="AC94" s="211"/>
      <c r="AD94" s="211"/>
      <c r="AE94" s="211"/>
      <c r="AF94" s="211"/>
      <c r="AG94" s="211" t="s">
        <v>164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5">
      <c r="A95" s="232">
        <v>29</v>
      </c>
      <c r="B95" s="233" t="s">
        <v>363</v>
      </c>
      <c r="C95" s="243" t="s">
        <v>364</v>
      </c>
      <c r="D95" s="234" t="s">
        <v>221</v>
      </c>
      <c r="E95" s="235">
        <v>78</v>
      </c>
      <c r="F95" s="236"/>
      <c r="G95" s="237">
        <f>ROUND(E95*F95,2)</f>
        <v>0</v>
      </c>
      <c r="H95" s="236"/>
      <c r="I95" s="237">
        <f>ROUND(E95*H95,2)</f>
        <v>0</v>
      </c>
      <c r="J95" s="236"/>
      <c r="K95" s="237">
        <f>ROUND(E95*J95,2)</f>
        <v>0</v>
      </c>
      <c r="L95" s="237">
        <v>21</v>
      </c>
      <c r="M95" s="237">
        <f>G95*(1+L95/100)</f>
        <v>0</v>
      </c>
      <c r="N95" s="235">
        <v>0.441</v>
      </c>
      <c r="O95" s="235">
        <f>ROUND(E95*N95,2)</f>
        <v>34.4</v>
      </c>
      <c r="P95" s="235">
        <v>0</v>
      </c>
      <c r="Q95" s="235">
        <f>ROUND(E95*P95,2)</f>
        <v>0</v>
      </c>
      <c r="R95" s="237" t="s">
        <v>222</v>
      </c>
      <c r="S95" s="237" t="s">
        <v>156</v>
      </c>
      <c r="T95" s="238" t="s">
        <v>223</v>
      </c>
      <c r="U95" s="221">
        <v>2.9000000000000001E-2</v>
      </c>
      <c r="V95" s="221">
        <f>ROUND(E95*U95,2)</f>
        <v>2.2599999999999998</v>
      </c>
      <c r="W95" s="221"/>
      <c r="X95" s="221" t="s">
        <v>198</v>
      </c>
      <c r="Y95" s="221" t="s">
        <v>159</v>
      </c>
      <c r="Z95" s="211"/>
      <c r="AA95" s="211"/>
      <c r="AB95" s="211"/>
      <c r="AC95" s="211"/>
      <c r="AD95" s="211"/>
      <c r="AE95" s="211"/>
      <c r="AF95" s="211"/>
      <c r="AG95" s="211" t="s">
        <v>224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2" x14ac:dyDescent="0.25">
      <c r="A96" s="218"/>
      <c r="B96" s="219"/>
      <c r="C96" s="245" t="s">
        <v>588</v>
      </c>
      <c r="D96" s="222"/>
      <c r="E96" s="223">
        <v>78</v>
      </c>
      <c r="F96" s="221"/>
      <c r="G96" s="221"/>
      <c r="H96" s="221"/>
      <c r="I96" s="221"/>
      <c r="J96" s="221"/>
      <c r="K96" s="221"/>
      <c r="L96" s="221"/>
      <c r="M96" s="221"/>
      <c r="N96" s="220"/>
      <c r="O96" s="220"/>
      <c r="P96" s="220"/>
      <c r="Q96" s="220"/>
      <c r="R96" s="221"/>
      <c r="S96" s="221"/>
      <c r="T96" s="221"/>
      <c r="U96" s="221"/>
      <c r="V96" s="221"/>
      <c r="W96" s="221"/>
      <c r="X96" s="221"/>
      <c r="Y96" s="221"/>
      <c r="Z96" s="211"/>
      <c r="AA96" s="211"/>
      <c r="AB96" s="211"/>
      <c r="AC96" s="211"/>
      <c r="AD96" s="211"/>
      <c r="AE96" s="211"/>
      <c r="AF96" s="211"/>
      <c r="AG96" s="211" t="s">
        <v>164</v>
      </c>
      <c r="AH96" s="211">
        <v>0</v>
      </c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5">
      <c r="A97" s="250">
        <v>30</v>
      </c>
      <c r="B97" s="251" t="s">
        <v>372</v>
      </c>
      <c r="C97" s="257" t="s">
        <v>373</v>
      </c>
      <c r="D97" s="252" t="s">
        <v>221</v>
      </c>
      <c r="E97" s="253">
        <v>25</v>
      </c>
      <c r="F97" s="254"/>
      <c r="G97" s="255">
        <f>ROUND(E97*F97,2)</f>
        <v>0</v>
      </c>
      <c r="H97" s="254"/>
      <c r="I97" s="255">
        <f>ROUND(E97*H97,2)</f>
        <v>0</v>
      </c>
      <c r="J97" s="254"/>
      <c r="K97" s="255">
        <f>ROUND(E97*J97,2)</f>
        <v>0</v>
      </c>
      <c r="L97" s="255">
        <v>21</v>
      </c>
      <c r="M97" s="255">
        <f>G97*(1+L97/100)</f>
        <v>0</v>
      </c>
      <c r="N97" s="253">
        <v>6.0099999999999997E-3</v>
      </c>
      <c r="O97" s="253">
        <f>ROUND(E97*N97,2)</f>
        <v>0.15</v>
      </c>
      <c r="P97" s="253">
        <v>0</v>
      </c>
      <c r="Q97" s="253">
        <f>ROUND(E97*P97,2)</f>
        <v>0</v>
      </c>
      <c r="R97" s="255" t="s">
        <v>222</v>
      </c>
      <c r="S97" s="255" t="s">
        <v>374</v>
      </c>
      <c r="T97" s="256" t="s">
        <v>374</v>
      </c>
      <c r="U97" s="221">
        <v>4.0000000000000001E-3</v>
      </c>
      <c r="V97" s="221">
        <f>ROUND(E97*U97,2)</f>
        <v>0.1</v>
      </c>
      <c r="W97" s="221"/>
      <c r="X97" s="221" t="s">
        <v>198</v>
      </c>
      <c r="Y97" s="221" t="s">
        <v>159</v>
      </c>
      <c r="Z97" s="211"/>
      <c r="AA97" s="211"/>
      <c r="AB97" s="211"/>
      <c r="AC97" s="211"/>
      <c r="AD97" s="211"/>
      <c r="AE97" s="211"/>
      <c r="AF97" s="211"/>
      <c r="AG97" s="211" t="s">
        <v>224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5">
      <c r="A98" s="232">
        <v>31</v>
      </c>
      <c r="B98" s="233" t="s">
        <v>375</v>
      </c>
      <c r="C98" s="243" t="s">
        <v>376</v>
      </c>
      <c r="D98" s="234" t="s">
        <v>221</v>
      </c>
      <c r="E98" s="235">
        <v>27.5</v>
      </c>
      <c r="F98" s="236"/>
      <c r="G98" s="237">
        <f>ROUND(E98*F98,2)</f>
        <v>0</v>
      </c>
      <c r="H98" s="236"/>
      <c r="I98" s="237">
        <f>ROUND(E98*H98,2)</f>
        <v>0</v>
      </c>
      <c r="J98" s="236"/>
      <c r="K98" s="237">
        <f>ROUND(E98*J98,2)</f>
        <v>0</v>
      </c>
      <c r="L98" s="237">
        <v>21</v>
      </c>
      <c r="M98" s="237">
        <f>G98*(1+L98/100)</f>
        <v>0</v>
      </c>
      <c r="N98" s="235">
        <v>5.0000000000000001E-4</v>
      </c>
      <c r="O98" s="235">
        <f>ROUND(E98*N98,2)</f>
        <v>0.01</v>
      </c>
      <c r="P98" s="235">
        <v>0</v>
      </c>
      <c r="Q98" s="235">
        <f>ROUND(E98*P98,2)</f>
        <v>0</v>
      </c>
      <c r="R98" s="237" t="s">
        <v>222</v>
      </c>
      <c r="S98" s="237" t="s">
        <v>374</v>
      </c>
      <c r="T98" s="238" t="s">
        <v>374</v>
      </c>
      <c r="U98" s="221">
        <v>2E-3</v>
      </c>
      <c r="V98" s="221">
        <f>ROUND(E98*U98,2)</f>
        <v>0.06</v>
      </c>
      <c r="W98" s="221"/>
      <c r="X98" s="221" t="s">
        <v>198</v>
      </c>
      <c r="Y98" s="221" t="s">
        <v>159</v>
      </c>
      <c r="Z98" s="211"/>
      <c r="AA98" s="211"/>
      <c r="AB98" s="211"/>
      <c r="AC98" s="211"/>
      <c r="AD98" s="211"/>
      <c r="AE98" s="211"/>
      <c r="AF98" s="211"/>
      <c r="AG98" s="211" t="s">
        <v>224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2" x14ac:dyDescent="0.25">
      <c r="A99" s="218"/>
      <c r="B99" s="219"/>
      <c r="C99" s="261" t="s">
        <v>377</v>
      </c>
      <c r="D99" s="260"/>
      <c r="E99" s="260"/>
      <c r="F99" s="260"/>
      <c r="G99" s="260"/>
      <c r="H99" s="221"/>
      <c r="I99" s="221"/>
      <c r="J99" s="221"/>
      <c r="K99" s="221"/>
      <c r="L99" s="221"/>
      <c r="M99" s="221"/>
      <c r="N99" s="220"/>
      <c r="O99" s="220"/>
      <c r="P99" s="220"/>
      <c r="Q99" s="220"/>
      <c r="R99" s="221"/>
      <c r="S99" s="221"/>
      <c r="T99" s="221"/>
      <c r="U99" s="221"/>
      <c r="V99" s="221"/>
      <c r="W99" s="221"/>
      <c r="X99" s="221"/>
      <c r="Y99" s="221"/>
      <c r="Z99" s="211"/>
      <c r="AA99" s="211"/>
      <c r="AB99" s="211"/>
      <c r="AC99" s="211"/>
      <c r="AD99" s="211"/>
      <c r="AE99" s="211"/>
      <c r="AF99" s="211"/>
      <c r="AG99" s="211" t="s">
        <v>226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2" x14ac:dyDescent="0.25">
      <c r="A100" s="218"/>
      <c r="B100" s="219"/>
      <c r="C100" s="245" t="s">
        <v>589</v>
      </c>
      <c r="D100" s="222"/>
      <c r="E100" s="223">
        <v>27.5</v>
      </c>
      <c r="F100" s="221"/>
      <c r="G100" s="221"/>
      <c r="H100" s="221"/>
      <c r="I100" s="221"/>
      <c r="J100" s="221"/>
      <c r="K100" s="221"/>
      <c r="L100" s="221"/>
      <c r="M100" s="221"/>
      <c r="N100" s="220"/>
      <c r="O100" s="220"/>
      <c r="P100" s="220"/>
      <c r="Q100" s="220"/>
      <c r="R100" s="221"/>
      <c r="S100" s="221"/>
      <c r="T100" s="221"/>
      <c r="U100" s="221"/>
      <c r="V100" s="221"/>
      <c r="W100" s="221"/>
      <c r="X100" s="221"/>
      <c r="Y100" s="221"/>
      <c r="Z100" s="211"/>
      <c r="AA100" s="211"/>
      <c r="AB100" s="211"/>
      <c r="AC100" s="211"/>
      <c r="AD100" s="211"/>
      <c r="AE100" s="211"/>
      <c r="AF100" s="211"/>
      <c r="AG100" s="211" t="s">
        <v>164</v>
      </c>
      <c r="AH100" s="211">
        <v>0</v>
      </c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ht="20" outlineLevel="1" x14ac:dyDescent="0.25">
      <c r="A101" s="232">
        <v>32</v>
      </c>
      <c r="B101" s="233" t="s">
        <v>379</v>
      </c>
      <c r="C101" s="243" t="s">
        <v>380</v>
      </c>
      <c r="D101" s="234" t="s">
        <v>221</v>
      </c>
      <c r="E101" s="235">
        <v>27.5</v>
      </c>
      <c r="F101" s="236"/>
      <c r="G101" s="237">
        <f>ROUND(E101*F101,2)</f>
        <v>0</v>
      </c>
      <c r="H101" s="236"/>
      <c r="I101" s="237">
        <f>ROUND(E101*H101,2)</f>
        <v>0</v>
      </c>
      <c r="J101" s="236"/>
      <c r="K101" s="237">
        <f>ROUND(E101*J101,2)</f>
        <v>0</v>
      </c>
      <c r="L101" s="237">
        <v>21</v>
      </c>
      <c r="M101" s="237">
        <f>G101*(1+L101/100)</f>
        <v>0</v>
      </c>
      <c r="N101" s="235">
        <v>0.12715000000000001</v>
      </c>
      <c r="O101" s="235">
        <f>ROUND(E101*N101,2)</f>
        <v>3.5</v>
      </c>
      <c r="P101" s="235">
        <v>0</v>
      </c>
      <c r="Q101" s="235">
        <f>ROUND(E101*P101,2)</f>
        <v>0</v>
      </c>
      <c r="R101" s="237" t="s">
        <v>222</v>
      </c>
      <c r="S101" s="237" t="s">
        <v>156</v>
      </c>
      <c r="T101" s="238" t="s">
        <v>223</v>
      </c>
      <c r="U101" s="221">
        <v>7.1999999999999995E-2</v>
      </c>
      <c r="V101" s="221">
        <f>ROUND(E101*U101,2)</f>
        <v>1.98</v>
      </c>
      <c r="W101" s="221"/>
      <c r="X101" s="221" t="s">
        <v>198</v>
      </c>
      <c r="Y101" s="221" t="s">
        <v>159</v>
      </c>
      <c r="Z101" s="211"/>
      <c r="AA101" s="211"/>
      <c r="AB101" s="211"/>
      <c r="AC101" s="211"/>
      <c r="AD101" s="211"/>
      <c r="AE101" s="211"/>
      <c r="AF101" s="211"/>
      <c r="AG101" s="211" t="s">
        <v>224</v>
      </c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2" x14ac:dyDescent="0.25">
      <c r="A102" s="218"/>
      <c r="B102" s="219"/>
      <c r="C102" s="245" t="s">
        <v>590</v>
      </c>
      <c r="D102" s="222"/>
      <c r="E102" s="223">
        <v>25</v>
      </c>
      <c r="F102" s="221"/>
      <c r="G102" s="221"/>
      <c r="H102" s="221"/>
      <c r="I102" s="221"/>
      <c r="J102" s="221"/>
      <c r="K102" s="221"/>
      <c r="L102" s="221"/>
      <c r="M102" s="221"/>
      <c r="N102" s="220"/>
      <c r="O102" s="220"/>
      <c r="P102" s="220"/>
      <c r="Q102" s="220"/>
      <c r="R102" s="221"/>
      <c r="S102" s="221"/>
      <c r="T102" s="221"/>
      <c r="U102" s="221"/>
      <c r="V102" s="221"/>
      <c r="W102" s="221"/>
      <c r="X102" s="221"/>
      <c r="Y102" s="221"/>
      <c r="Z102" s="211"/>
      <c r="AA102" s="211"/>
      <c r="AB102" s="211"/>
      <c r="AC102" s="211"/>
      <c r="AD102" s="211"/>
      <c r="AE102" s="211"/>
      <c r="AF102" s="211"/>
      <c r="AG102" s="211" t="s">
        <v>164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3" x14ac:dyDescent="0.25">
      <c r="A103" s="218"/>
      <c r="B103" s="219"/>
      <c r="C103" s="245" t="s">
        <v>591</v>
      </c>
      <c r="D103" s="222"/>
      <c r="E103" s="223">
        <v>2.5</v>
      </c>
      <c r="F103" s="221"/>
      <c r="G103" s="221"/>
      <c r="H103" s="221"/>
      <c r="I103" s="221"/>
      <c r="J103" s="221"/>
      <c r="K103" s="221"/>
      <c r="L103" s="221"/>
      <c r="M103" s="221"/>
      <c r="N103" s="220"/>
      <c r="O103" s="220"/>
      <c r="P103" s="220"/>
      <c r="Q103" s="220"/>
      <c r="R103" s="221"/>
      <c r="S103" s="221"/>
      <c r="T103" s="221"/>
      <c r="U103" s="221"/>
      <c r="V103" s="221"/>
      <c r="W103" s="221"/>
      <c r="X103" s="221"/>
      <c r="Y103" s="221"/>
      <c r="Z103" s="211"/>
      <c r="AA103" s="211"/>
      <c r="AB103" s="211"/>
      <c r="AC103" s="211"/>
      <c r="AD103" s="211"/>
      <c r="AE103" s="211"/>
      <c r="AF103" s="211"/>
      <c r="AG103" s="211" t="s">
        <v>164</v>
      </c>
      <c r="AH103" s="211">
        <v>0</v>
      </c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ht="20" outlineLevel="1" x14ac:dyDescent="0.25">
      <c r="A104" s="250">
        <v>33</v>
      </c>
      <c r="B104" s="251" t="s">
        <v>383</v>
      </c>
      <c r="C104" s="257" t="s">
        <v>384</v>
      </c>
      <c r="D104" s="252" t="s">
        <v>221</v>
      </c>
      <c r="E104" s="253">
        <v>25</v>
      </c>
      <c r="F104" s="254"/>
      <c r="G104" s="255">
        <f>ROUND(E104*F104,2)</f>
        <v>0</v>
      </c>
      <c r="H104" s="254"/>
      <c r="I104" s="255">
        <f>ROUND(E104*H104,2)</f>
        <v>0</v>
      </c>
      <c r="J104" s="254"/>
      <c r="K104" s="255">
        <f>ROUND(E104*J104,2)</f>
        <v>0</v>
      </c>
      <c r="L104" s="255">
        <v>21</v>
      </c>
      <c r="M104" s="255">
        <f>G104*(1+L104/100)</f>
        <v>0</v>
      </c>
      <c r="N104" s="253">
        <v>0.12966</v>
      </c>
      <c r="O104" s="253">
        <f>ROUND(E104*N104,2)</f>
        <v>3.24</v>
      </c>
      <c r="P104" s="253">
        <v>0</v>
      </c>
      <c r="Q104" s="253">
        <f>ROUND(E104*P104,2)</f>
        <v>0</v>
      </c>
      <c r="R104" s="255" t="s">
        <v>222</v>
      </c>
      <c r="S104" s="255" t="s">
        <v>156</v>
      </c>
      <c r="T104" s="256" t="s">
        <v>223</v>
      </c>
      <c r="U104" s="221">
        <v>0.02</v>
      </c>
      <c r="V104" s="221">
        <f>ROUND(E104*U104,2)</f>
        <v>0.5</v>
      </c>
      <c r="W104" s="221"/>
      <c r="X104" s="221" t="s">
        <v>198</v>
      </c>
      <c r="Y104" s="221" t="s">
        <v>159</v>
      </c>
      <c r="Z104" s="211"/>
      <c r="AA104" s="211"/>
      <c r="AB104" s="211"/>
      <c r="AC104" s="211"/>
      <c r="AD104" s="211"/>
      <c r="AE104" s="211"/>
      <c r="AF104" s="211"/>
      <c r="AG104" s="211" t="s">
        <v>224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5">
      <c r="A105" s="232">
        <v>34</v>
      </c>
      <c r="B105" s="233" t="s">
        <v>385</v>
      </c>
      <c r="C105" s="243" t="s">
        <v>386</v>
      </c>
      <c r="D105" s="234" t="s">
        <v>221</v>
      </c>
      <c r="E105" s="235">
        <v>61</v>
      </c>
      <c r="F105" s="236"/>
      <c r="G105" s="237">
        <f>ROUND(E105*F105,2)</f>
        <v>0</v>
      </c>
      <c r="H105" s="236"/>
      <c r="I105" s="237">
        <f>ROUND(E105*H105,2)</f>
        <v>0</v>
      </c>
      <c r="J105" s="236"/>
      <c r="K105" s="237">
        <f>ROUND(E105*J105,2)</f>
        <v>0</v>
      </c>
      <c r="L105" s="237">
        <v>21</v>
      </c>
      <c r="M105" s="237">
        <f>G105*(1+L105/100)</f>
        <v>0</v>
      </c>
      <c r="N105" s="235">
        <v>7.3899999999999993E-2</v>
      </c>
      <c r="O105" s="235">
        <f>ROUND(E105*N105,2)</f>
        <v>4.51</v>
      </c>
      <c r="P105" s="235">
        <v>0</v>
      </c>
      <c r="Q105" s="235">
        <f>ROUND(E105*P105,2)</f>
        <v>0</v>
      </c>
      <c r="R105" s="237" t="s">
        <v>222</v>
      </c>
      <c r="S105" s="237" t="s">
        <v>156</v>
      </c>
      <c r="T105" s="238" t="s">
        <v>223</v>
      </c>
      <c r="U105" s="221">
        <v>0.45200000000000001</v>
      </c>
      <c r="V105" s="221">
        <f>ROUND(E105*U105,2)</f>
        <v>27.57</v>
      </c>
      <c r="W105" s="221"/>
      <c r="X105" s="221" t="s">
        <v>198</v>
      </c>
      <c r="Y105" s="221" t="s">
        <v>159</v>
      </c>
      <c r="Z105" s="211"/>
      <c r="AA105" s="211"/>
      <c r="AB105" s="211"/>
      <c r="AC105" s="211"/>
      <c r="AD105" s="211"/>
      <c r="AE105" s="211"/>
      <c r="AF105" s="211"/>
      <c r="AG105" s="211" t="s">
        <v>224</v>
      </c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ht="20.5" outlineLevel="2" x14ac:dyDescent="0.25">
      <c r="A106" s="218"/>
      <c r="B106" s="219"/>
      <c r="C106" s="261" t="s">
        <v>387</v>
      </c>
      <c r="D106" s="260"/>
      <c r="E106" s="260"/>
      <c r="F106" s="260"/>
      <c r="G106" s="260"/>
      <c r="H106" s="221"/>
      <c r="I106" s="221"/>
      <c r="J106" s="221"/>
      <c r="K106" s="221"/>
      <c r="L106" s="221"/>
      <c r="M106" s="221"/>
      <c r="N106" s="220"/>
      <c r="O106" s="220"/>
      <c r="P106" s="220"/>
      <c r="Q106" s="220"/>
      <c r="R106" s="221"/>
      <c r="S106" s="221"/>
      <c r="T106" s="221"/>
      <c r="U106" s="221"/>
      <c r="V106" s="221"/>
      <c r="W106" s="221"/>
      <c r="X106" s="221"/>
      <c r="Y106" s="221"/>
      <c r="Z106" s="211"/>
      <c r="AA106" s="211"/>
      <c r="AB106" s="211"/>
      <c r="AC106" s="211"/>
      <c r="AD106" s="211"/>
      <c r="AE106" s="211"/>
      <c r="AF106" s="211"/>
      <c r="AG106" s="211" t="s">
        <v>226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41" t="str">
        <f>C106</f>
        <v>s provedením lože z kameniva drceného, s vyplněním spár, s dvojitým hutněním a se smetením přebytečného materiálu na krajnici. S dodáním hmot pro lože a výplň spár.</v>
      </c>
      <c r="BB106" s="211"/>
      <c r="BC106" s="211"/>
      <c r="BD106" s="211"/>
      <c r="BE106" s="211"/>
      <c r="BF106" s="211"/>
      <c r="BG106" s="211"/>
      <c r="BH106" s="211"/>
    </row>
    <row r="107" spans="1:60" outlineLevel="2" x14ac:dyDescent="0.25">
      <c r="A107" s="218"/>
      <c r="B107" s="219"/>
      <c r="C107" s="245" t="s">
        <v>592</v>
      </c>
      <c r="D107" s="222"/>
      <c r="E107" s="223">
        <v>61</v>
      </c>
      <c r="F107" s="221"/>
      <c r="G107" s="221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1"/>
      <c r="AA107" s="211"/>
      <c r="AB107" s="211"/>
      <c r="AC107" s="211"/>
      <c r="AD107" s="211"/>
      <c r="AE107" s="211"/>
      <c r="AF107" s="211"/>
      <c r="AG107" s="211" t="s">
        <v>164</v>
      </c>
      <c r="AH107" s="211">
        <v>0</v>
      </c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5">
      <c r="A108" s="232">
        <v>35</v>
      </c>
      <c r="B108" s="233" t="s">
        <v>392</v>
      </c>
      <c r="C108" s="243" t="s">
        <v>393</v>
      </c>
      <c r="D108" s="234" t="s">
        <v>221</v>
      </c>
      <c r="E108" s="235">
        <v>15.4</v>
      </c>
      <c r="F108" s="236"/>
      <c r="G108" s="237">
        <f>ROUND(E108*F108,2)</f>
        <v>0</v>
      </c>
      <c r="H108" s="236"/>
      <c r="I108" s="237">
        <f>ROUND(E108*H108,2)</f>
        <v>0</v>
      </c>
      <c r="J108" s="236"/>
      <c r="K108" s="237">
        <f>ROUND(E108*J108,2)</f>
        <v>0</v>
      </c>
      <c r="L108" s="237">
        <v>21</v>
      </c>
      <c r="M108" s="237">
        <f>G108*(1+L108/100)</f>
        <v>0</v>
      </c>
      <c r="N108" s="235">
        <v>7.3899999999999993E-2</v>
      </c>
      <c r="O108" s="235">
        <f>ROUND(E108*N108,2)</f>
        <v>1.1399999999999999</v>
      </c>
      <c r="P108" s="235">
        <v>0</v>
      </c>
      <c r="Q108" s="235">
        <f>ROUND(E108*P108,2)</f>
        <v>0</v>
      </c>
      <c r="R108" s="237" t="s">
        <v>222</v>
      </c>
      <c r="S108" s="237" t="s">
        <v>156</v>
      </c>
      <c r="T108" s="238" t="s">
        <v>223</v>
      </c>
      <c r="U108" s="221">
        <v>0.48</v>
      </c>
      <c r="V108" s="221">
        <f>ROUND(E108*U108,2)</f>
        <v>7.39</v>
      </c>
      <c r="W108" s="221"/>
      <c r="X108" s="221" t="s">
        <v>198</v>
      </c>
      <c r="Y108" s="221" t="s">
        <v>159</v>
      </c>
      <c r="Z108" s="211"/>
      <c r="AA108" s="211"/>
      <c r="AB108" s="211"/>
      <c r="AC108" s="211"/>
      <c r="AD108" s="211"/>
      <c r="AE108" s="211"/>
      <c r="AF108" s="211"/>
      <c r="AG108" s="211" t="s">
        <v>224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ht="20.5" outlineLevel="2" x14ac:dyDescent="0.25">
      <c r="A109" s="218"/>
      <c r="B109" s="219"/>
      <c r="C109" s="261" t="s">
        <v>387</v>
      </c>
      <c r="D109" s="260"/>
      <c r="E109" s="260"/>
      <c r="F109" s="260"/>
      <c r="G109" s="260"/>
      <c r="H109" s="221"/>
      <c r="I109" s="221"/>
      <c r="J109" s="221"/>
      <c r="K109" s="221"/>
      <c r="L109" s="221"/>
      <c r="M109" s="221"/>
      <c r="N109" s="220"/>
      <c r="O109" s="220"/>
      <c r="P109" s="220"/>
      <c r="Q109" s="220"/>
      <c r="R109" s="221"/>
      <c r="S109" s="221"/>
      <c r="T109" s="221"/>
      <c r="U109" s="221"/>
      <c r="V109" s="221"/>
      <c r="W109" s="221"/>
      <c r="X109" s="221"/>
      <c r="Y109" s="221"/>
      <c r="Z109" s="211"/>
      <c r="AA109" s="211"/>
      <c r="AB109" s="211"/>
      <c r="AC109" s="211"/>
      <c r="AD109" s="211"/>
      <c r="AE109" s="211"/>
      <c r="AF109" s="211"/>
      <c r="AG109" s="211" t="s">
        <v>226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41" t="str">
        <f>C109</f>
        <v>s provedením lože z kameniva drceného, s vyplněním spár, s dvojitým hutněním a se smetením přebytečného materiálu na krajnici. S dodáním hmot pro lože a výplň spár.</v>
      </c>
      <c r="BB109" s="211"/>
      <c r="BC109" s="211"/>
      <c r="BD109" s="211"/>
      <c r="BE109" s="211"/>
      <c r="BF109" s="211"/>
      <c r="BG109" s="211"/>
      <c r="BH109" s="211"/>
    </row>
    <row r="110" spans="1:60" outlineLevel="2" x14ac:dyDescent="0.25">
      <c r="A110" s="218"/>
      <c r="B110" s="219"/>
      <c r="C110" s="245" t="s">
        <v>593</v>
      </c>
      <c r="D110" s="222"/>
      <c r="E110" s="223">
        <v>15.4</v>
      </c>
      <c r="F110" s="221"/>
      <c r="G110" s="221"/>
      <c r="H110" s="221"/>
      <c r="I110" s="221"/>
      <c r="J110" s="221"/>
      <c r="K110" s="221"/>
      <c r="L110" s="221"/>
      <c r="M110" s="221"/>
      <c r="N110" s="220"/>
      <c r="O110" s="220"/>
      <c r="P110" s="220"/>
      <c r="Q110" s="220"/>
      <c r="R110" s="221"/>
      <c r="S110" s="221"/>
      <c r="T110" s="221"/>
      <c r="U110" s="221"/>
      <c r="V110" s="221"/>
      <c r="W110" s="221"/>
      <c r="X110" s="221"/>
      <c r="Y110" s="221"/>
      <c r="Z110" s="211"/>
      <c r="AA110" s="211"/>
      <c r="AB110" s="211"/>
      <c r="AC110" s="211"/>
      <c r="AD110" s="211"/>
      <c r="AE110" s="211"/>
      <c r="AF110" s="211"/>
      <c r="AG110" s="211" t="s">
        <v>164</v>
      </c>
      <c r="AH110" s="211">
        <v>0</v>
      </c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5">
      <c r="A111" s="232">
        <v>36</v>
      </c>
      <c r="B111" s="233" t="s">
        <v>395</v>
      </c>
      <c r="C111" s="243" t="s">
        <v>396</v>
      </c>
      <c r="D111" s="234" t="s">
        <v>239</v>
      </c>
      <c r="E111" s="235">
        <v>50</v>
      </c>
      <c r="F111" s="236"/>
      <c r="G111" s="237">
        <f>ROUND(E111*F111,2)</f>
        <v>0</v>
      </c>
      <c r="H111" s="236"/>
      <c r="I111" s="237">
        <f>ROUND(E111*H111,2)</f>
        <v>0</v>
      </c>
      <c r="J111" s="236"/>
      <c r="K111" s="237">
        <f>ROUND(E111*J111,2)</f>
        <v>0</v>
      </c>
      <c r="L111" s="237">
        <v>21</v>
      </c>
      <c r="M111" s="237">
        <f>G111*(1+L111/100)</f>
        <v>0</v>
      </c>
      <c r="N111" s="235">
        <v>3.3E-4</v>
      </c>
      <c r="O111" s="235">
        <f>ROUND(E111*N111,2)</f>
        <v>0.02</v>
      </c>
      <c r="P111" s="235">
        <v>0</v>
      </c>
      <c r="Q111" s="235">
        <f>ROUND(E111*P111,2)</f>
        <v>0</v>
      </c>
      <c r="R111" s="237" t="s">
        <v>222</v>
      </c>
      <c r="S111" s="237" t="s">
        <v>156</v>
      </c>
      <c r="T111" s="238" t="s">
        <v>223</v>
      </c>
      <c r="U111" s="221">
        <v>0.41</v>
      </c>
      <c r="V111" s="221">
        <f>ROUND(E111*U111,2)</f>
        <v>20.5</v>
      </c>
      <c r="W111" s="221"/>
      <c r="X111" s="221" t="s">
        <v>198</v>
      </c>
      <c r="Y111" s="221" t="s">
        <v>159</v>
      </c>
      <c r="Z111" s="211"/>
      <c r="AA111" s="211"/>
      <c r="AB111" s="211"/>
      <c r="AC111" s="211"/>
      <c r="AD111" s="211"/>
      <c r="AE111" s="211"/>
      <c r="AF111" s="211"/>
      <c r="AG111" s="211" t="s">
        <v>224</v>
      </c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2" x14ac:dyDescent="0.25">
      <c r="A112" s="218"/>
      <c r="B112" s="219"/>
      <c r="C112" s="245" t="s">
        <v>594</v>
      </c>
      <c r="D112" s="222"/>
      <c r="E112" s="223">
        <v>50</v>
      </c>
      <c r="F112" s="221"/>
      <c r="G112" s="221"/>
      <c r="H112" s="221"/>
      <c r="I112" s="221"/>
      <c r="J112" s="221"/>
      <c r="K112" s="221"/>
      <c r="L112" s="221"/>
      <c r="M112" s="221"/>
      <c r="N112" s="220"/>
      <c r="O112" s="220"/>
      <c r="P112" s="220"/>
      <c r="Q112" s="220"/>
      <c r="R112" s="221"/>
      <c r="S112" s="221"/>
      <c r="T112" s="221"/>
      <c r="U112" s="221"/>
      <c r="V112" s="221"/>
      <c r="W112" s="221"/>
      <c r="X112" s="221"/>
      <c r="Y112" s="221"/>
      <c r="Z112" s="211"/>
      <c r="AA112" s="211"/>
      <c r="AB112" s="211"/>
      <c r="AC112" s="211"/>
      <c r="AD112" s="211"/>
      <c r="AE112" s="211"/>
      <c r="AF112" s="211"/>
      <c r="AG112" s="211" t="s">
        <v>164</v>
      </c>
      <c r="AH112" s="211">
        <v>0</v>
      </c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5">
      <c r="A113" s="232">
        <v>37</v>
      </c>
      <c r="B113" s="233" t="s">
        <v>401</v>
      </c>
      <c r="C113" s="243" t="s">
        <v>402</v>
      </c>
      <c r="D113" s="234" t="s">
        <v>239</v>
      </c>
      <c r="E113" s="235">
        <v>48</v>
      </c>
      <c r="F113" s="236"/>
      <c r="G113" s="237">
        <f>ROUND(E113*F113,2)</f>
        <v>0</v>
      </c>
      <c r="H113" s="236"/>
      <c r="I113" s="237">
        <f>ROUND(E113*H113,2)</f>
        <v>0</v>
      </c>
      <c r="J113" s="236"/>
      <c r="K113" s="237">
        <f>ROUND(E113*J113,2)</f>
        <v>0</v>
      </c>
      <c r="L113" s="237">
        <v>21</v>
      </c>
      <c r="M113" s="237">
        <f>G113*(1+L113/100)</f>
        <v>0</v>
      </c>
      <c r="N113" s="235">
        <v>3.5999999999999999E-3</v>
      </c>
      <c r="O113" s="235">
        <f>ROUND(E113*N113,2)</f>
        <v>0.17</v>
      </c>
      <c r="P113" s="235">
        <v>0</v>
      </c>
      <c r="Q113" s="235">
        <f>ROUND(E113*P113,2)</f>
        <v>0</v>
      </c>
      <c r="R113" s="237" t="s">
        <v>222</v>
      </c>
      <c r="S113" s="237" t="s">
        <v>156</v>
      </c>
      <c r="T113" s="238" t="s">
        <v>374</v>
      </c>
      <c r="U113" s="221">
        <v>4.5999999999999999E-2</v>
      </c>
      <c r="V113" s="221">
        <f>ROUND(E113*U113,2)</f>
        <v>2.21</v>
      </c>
      <c r="W113" s="221"/>
      <c r="X113" s="221" t="s">
        <v>198</v>
      </c>
      <c r="Y113" s="221" t="s">
        <v>159</v>
      </c>
      <c r="Z113" s="211"/>
      <c r="AA113" s="211"/>
      <c r="AB113" s="211"/>
      <c r="AC113" s="211"/>
      <c r="AD113" s="211"/>
      <c r="AE113" s="211"/>
      <c r="AF113" s="211"/>
      <c r="AG113" s="211" t="s">
        <v>224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2" x14ac:dyDescent="0.25">
      <c r="A114" s="218"/>
      <c r="B114" s="219"/>
      <c r="C114" s="261" t="s">
        <v>403</v>
      </c>
      <c r="D114" s="260"/>
      <c r="E114" s="260"/>
      <c r="F114" s="260"/>
      <c r="G114" s="260"/>
      <c r="H114" s="221"/>
      <c r="I114" s="221"/>
      <c r="J114" s="221"/>
      <c r="K114" s="221"/>
      <c r="L114" s="221"/>
      <c r="M114" s="221"/>
      <c r="N114" s="220"/>
      <c r="O114" s="220"/>
      <c r="P114" s="220"/>
      <c r="Q114" s="220"/>
      <c r="R114" s="221"/>
      <c r="S114" s="221"/>
      <c r="T114" s="221"/>
      <c r="U114" s="221"/>
      <c r="V114" s="221"/>
      <c r="W114" s="221"/>
      <c r="X114" s="221"/>
      <c r="Y114" s="221"/>
      <c r="Z114" s="211"/>
      <c r="AA114" s="211"/>
      <c r="AB114" s="211"/>
      <c r="AC114" s="211"/>
      <c r="AD114" s="211"/>
      <c r="AE114" s="211"/>
      <c r="AF114" s="211"/>
      <c r="AG114" s="211" t="s">
        <v>226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2" x14ac:dyDescent="0.25">
      <c r="A115" s="218"/>
      <c r="B115" s="219"/>
      <c r="C115" s="245" t="s">
        <v>595</v>
      </c>
      <c r="D115" s="222"/>
      <c r="E115" s="223">
        <v>48</v>
      </c>
      <c r="F115" s="221"/>
      <c r="G115" s="221"/>
      <c r="H115" s="221"/>
      <c r="I115" s="221"/>
      <c r="J115" s="221"/>
      <c r="K115" s="221"/>
      <c r="L115" s="221"/>
      <c r="M115" s="221"/>
      <c r="N115" s="220"/>
      <c r="O115" s="220"/>
      <c r="P115" s="220"/>
      <c r="Q115" s="220"/>
      <c r="R115" s="221"/>
      <c r="S115" s="221"/>
      <c r="T115" s="221"/>
      <c r="U115" s="221"/>
      <c r="V115" s="221"/>
      <c r="W115" s="221"/>
      <c r="X115" s="221"/>
      <c r="Y115" s="221"/>
      <c r="Z115" s="211"/>
      <c r="AA115" s="211"/>
      <c r="AB115" s="211"/>
      <c r="AC115" s="211"/>
      <c r="AD115" s="211"/>
      <c r="AE115" s="211"/>
      <c r="AF115" s="211"/>
      <c r="AG115" s="211" t="s">
        <v>164</v>
      </c>
      <c r="AH115" s="211">
        <v>0</v>
      </c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5">
      <c r="A116" s="232">
        <v>38</v>
      </c>
      <c r="B116" s="233" t="s">
        <v>405</v>
      </c>
      <c r="C116" s="243" t="s">
        <v>406</v>
      </c>
      <c r="D116" s="234" t="s">
        <v>221</v>
      </c>
      <c r="E116" s="235">
        <v>59.080800000000004</v>
      </c>
      <c r="F116" s="236"/>
      <c r="G116" s="237">
        <f>ROUND(E116*F116,2)</f>
        <v>0</v>
      </c>
      <c r="H116" s="236"/>
      <c r="I116" s="237">
        <f>ROUND(E116*H116,2)</f>
        <v>0</v>
      </c>
      <c r="J116" s="236"/>
      <c r="K116" s="237">
        <f>ROUND(E116*J116,2)</f>
        <v>0</v>
      </c>
      <c r="L116" s="237">
        <v>21</v>
      </c>
      <c r="M116" s="237">
        <f>G116*(1+L116/100)</f>
        <v>0</v>
      </c>
      <c r="N116" s="235">
        <v>0.129</v>
      </c>
      <c r="O116" s="235">
        <f>ROUND(E116*N116,2)</f>
        <v>7.62</v>
      </c>
      <c r="P116" s="235">
        <v>0</v>
      </c>
      <c r="Q116" s="235">
        <f>ROUND(E116*P116,2)</f>
        <v>0</v>
      </c>
      <c r="R116" s="237" t="s">
        <v>321</v>
      </c>
      <c r="S116" s="237" t="s">
        <v>156</v>
      </c>
      <c r="T116" s="238" t="s">
        <v>223</v>
      </c>
      <c r="U116" s="221">
        <v>0</v>
      </c>
      <c r="V116" s="221">
        <f>ROUND(E116*U116,2)</f>
        <v>0</v>
      </c>
      <c r="W116" s="221"/>
      <c r="X116" s="221" t="s">
        <v>323</v>
      </c>
      <c r="Y116" s="221" t="s">
        <v>159</v>
      </c>
      <c r="Z116" s="211"/>
      <c r="AA116" s="211"/>
      <c r="AB116" s="211"/>
      <c r="AC116" s="211"/>
      <c r="AD116" s="211"/>
      <c r="AE116" s="211"/>
      <c r="AF116" s="211"/>
      <c r="AG116" s="211" t="s">
        <v>324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2" x14ac:dyDescent="0.25">
      <c r="A117" s="218"/>
      <c r="B117" s="219"/>
      <c r="C117" s="262" t="s">
        <v>407</v>
      </c>
      <c r="D117" s="258"/>
      <c r="E117" s="259"/>
      <c r="F117" s="221"/>
      <c r="G117" s="221"/>
      <c r="H117" s="221"/>
      <c r="I117" s="221"/>
      <c r="J117" s="221"/>
      <c r="K117" s="221"/>
      <c r="L117" s="221"/>
      <c r="M117" s="221"/>
      <c r="N117" s="220"/>
      <c r="O117" s="220"/>
      <c r="P117" s="220"/>
      <c r="Q117" s="220"/>
      <c r="R117" s="221"/>
      <c r="S117" s="221"/>
      <c r="T117" s="221"/>
      <c r="U117" s="221"/>
      <c r="V117" s="221"/>
      <c r="W117" s="221"/>
      <c r="X117" s="221"/>
      <c r="Y117" s="221"/>
      <c r="Z117" s="211"/>
      <c r="AA117" s="211"/>
      <c r="AB117" s="211"/>
      <c r="AC117" s="211"/>
      <c r="AD117" s="211"/>
      <c r="AE117" s="211"/>
      <c r="AF117" s="211"/>
      <c r="AG117" s="211" t="s">
        <v>164</v>
      </c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3" x14ac:dyDescent="0.25">
      <c r="A118" s="218"/>
      <c r="B118" s="219"/>
      <c r="C118" s="263" t="s">
        <v>596</v>
      </c>
      <c r="D118" s="258"/>
      <c r="E118" s="259">
        <v>61</v>
      </c>
      <c r="F118" s="221"/>
      <c r="G118" s="221"/>
      <c r="H118" s="221"/>
      <c r="I118" s="221"/>
      <c r="J118" s="221"/>
      <c r="K118" s="221"/>
      <c r="L118" s="221"/>
      <c r="M118" s="221"/>
      <c r="N118" s="220"/>
      <c r="O118" s="220"/>
      <c r="P118" s="220"/>
      <c r="Q118" s="220"/>
      <c r="R118" s="221"/>
      <c r="S118" s="221"/>
      <c r="T118" s="221"/>
      <c r="U118" s="221"/>
      <c r="V118" s="221"/>
      <c r="W118" s="221"/>
      <c r="X118" s="221"/>
      <c r="Y118" s="221"/>
      <c r="Z118" s="211"/>
      <c r="AA118" s="211"/>
      <c r="AB118" s="211"/>
      <c r="AC118" s="211"/>
      <c r="AD118" s="211"/>
      <c r="AE118" s="211"/>
      <c r="AF118" s="211"/>
      <c r="AG118" s="211" t="s">
        <v>164</v>
      </c>
      <c r="AH118" s="211">
        <v>2</v>
      </c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3" x14ac:dyDescent="0.25">
      <c r="A119" s="218"/>
      <c r="B119" s="219"/>
      <c r="C119" s="263" t="s">
        <v>597</v>
      </c>
      <c r="D119" s="258"/>
      <c r="E119" s="259">
        <v>-2.08</v>
      </c>
      <c r="F119" s="221"/>
      <c r="G119" s="221"/>
      <c r="H119" s="221"/>
      <c r="I119" s="221"/>
      <c r="J119" s="221"/>
      <c r="K119" s="221"/>
      <c r="L119" s="221"/>
      <c r="M119" s="221"/>
      <c r="N119" s="220"/>
      <c r="O119" s="220"/>
      <c r="P119" s="220"/>
      <c r="Q119" s="220"/>
      <c r="R119" s="221"/>
      <c r="S119" s="221"/>
      <c r="T119" s="221"/>
      <c r="U119" s="221"/>
      <c r="V119" s="221"/>
      <c r="W119" s="221"/>
      <c r="X119" s="221"/>
      <c r="Y119" s="221"/>
      <c r="Z119" s="211"/>
      <c r="AA119" s="211"/>
      <c r="AB119" s="211"/>
      <c r="AC119" s="211"/>
      <c r="AD119" s="211"/>
      <c r="AE119" s="211"/>
      <c r="AF119" s="211"/>
      <c r="AG119" s="211" t="s">
        <v>164</v>
      </c>
      <c r="AH119" s="211">
        <v>2</v>
      </c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3" x14ac:dyDescent="0.25">
      <c r="A120" s="218"/>
      <c r="B120" s="219"/>
      <c r="C120" s="263" t="s">
        <v>598</v>
      </c>
      <c r="D120" s="258"/>
      <c r="E120" s="259">
        <v>-1.56</v>
      </c>
      <c r="F120" s="221"/>
      <c r="G120" s="221"/>
      <c r="H120" s="221"/>
      <c r="I120" s="221"/>
      <c r="J120" s="221"/>
      <c r="K120" s="221"/>
      <c r="L120" s="221"/>
      <c r="M120" s="221"/>
      <c r="N120" s="220"/>
      <c r="O120" s="220"/>
      <c r="P120" s="220"/>
      <c r="Q120" s="220"/>
      <c r="R120" s="221"/>
      <c r="S120" s="221"/>
      <c r="T120" s="221"/>
      <c r="U120" s="221"/>
      <c r="V120" s="221"/>
      <c r="W120" s="221"/>
      <c r="X120" s="221"/>
      <c r="Y120" s="221"/>
      <c r="Z120" s="211"/>
      <c r="AA120" s="211"/>
      <c r="AB120" s="211"/>
      <c r="AC120" s="211"/>
      <c r="AD120" s="211"/>
      <c r="AE120" s="211"/>
      <c r="AF120" s="211"/>
      <c r="AG120" s="211" t="s">
        <v>164</v>
      </c>
      <c r="AH120" s="211">
        <v>2</v>
      </c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3" x14ac:dyDescent="0.25">
      <c r="A121" s="218"/>
      <c r="B121" s="219"/>
      <c r="C121" s="262" t="s">
        <v>414</v>
      </c>
      <c r="D121" s="258"/>
      <c r="E121" s="259"/>
      <c r="F121" s="221"/>
      <c r="G121" s="221"/>
      <c r="H121" s="221"/>
      <c r="I121" s="221"/>
      <c r="J121" s="221"/>
      <c r="K121" s="221"/>
      <c r="L121" s="221"/>
      <c r="M121" s="221"/>
      <c r="N121" s="220"/>
      <c r="O121" s="220"/>
      <c r="P121" s="220"/>
      <c r="Q121" s="220"/>
      <c r="R121" s="221"/>
      <c r="S121" s="221"/>
      <c r="T121" s="221"/>
      <c r="U121" s="221"/>
      <c r="V121" s="221"/>
      <c r="W121" s="221"/>
      <c r="X121" s="221"/>
      <c r="Y121" s="221"/>
      <c r="Z121" s="211"/>
      <c r="AA121" s="211"/>
      <c r="AB121" s="211"/>
      <c r="AC121" s="211"/>
      <c r="AD121" s="211"/>
      <c r="AE121" s="211"/>
      <c r="AF121" s="211"/>
      <c r="AG121" s="211" t="s">
        <v>164</v>
      </c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3" x14ac:dyDescent="0.25">
      <c r="A122" s="218"/>
      <c r="B122" s="219"/>
      <c r="C122" s="245" t="s">
        <v>599</v>
      </c>
      <c r="D122" s="222"/>
      <c r="E122" s="223">
        <v>59.080800000000004</v>
      </c>
      <c r="F122" s="221"/>
      <c r="G122" s="221"/>
      <c r="H122" s="221"/>
      <c r="I122" s="221"/>
      <c r="J122" s="221"/>
      <c r="K122" s="221"/>
      <c r="L122" s="221"/>
      <c r="M122" s="221"/>
      <c r="N122" s="220"/>
      <c r="O122" s="220"/>
      <c r="P122" s="220"/>
      <c r="Q122" s="220"/>
      <c r="R122" s="221"/>
      <c r="S122" s="221"/>
      <c r="T122" s="221"/>
      <c r="U122" s="221"/>
      <c r="V122" s="221"/>
      <c r="W122" s="221"/>
      <c r="X122" s="221"/>
      <c r="Y122" s="221"/>
      <c r="Z122" s="211"/>
      <c r="AA122" s="211"/>
      <c r="AB122" s="211"/>
      <c r="AC122" s="211"/>
      <c r="AD122" s="211"/>
      <c r="AE122" s="211"/>
      <c r="AF122" s="211"/>
      <c r="AG122" s="211" t="s">
        <v>164</v>
      </c>
      <c r="AH122" s="211">
        <v>0</v>
      </c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ht="20" outlineLevel="1" x14ac:dyDescent="0.25">
      <c r="A123" s="232">
        <v>39</v>
      </c>
      <c r="B123" s="233" t="s">
        <v>416</v>
      </c>
      <c r="C123" s="243" t="s">
        <v>417</v>
      </c>
      <c r="D123" s="234" t="s">
        <v>221</v>
      </c>
      <c r="E123" s="235">
        <v>1.6068</v>
      </c>
      <c r="F123" s="236"/>
      <c r="G123" s="237">
        <f>ROUND(E123*F123,2)</f>
        <v>0</v>
      </c>
      <c r="H123" s="236"/>
      <c r="I123" s="237">
        <f>ROUND(E123*H123,2)</f>
        <v>0</v>
      </c>
      <c r="J123" s="236"/>
      <c r="K123" s="237">
        <f>ROUND(E123*J123,2)</f>
        <v>0</v>
      </c>
      <c r="L123" s="237">
        <v>21</v>
      </c>
      <c r="M123" s="237">
        <f>G123*(1+L123/100)</f>
        <v>0</v>
      </c>
      <c r="N123" s="235">
        <v>0.129</v>
      </c>
      <c r="O123" s="235">
        <f>ROUND(E123*N123,2)</f>
        <v>0.21</v>
      </c>
      <c r="P123" s="235">
        <v>0</v>
      </c>
      <c r="Q123" s="235">
        <f>ROUND(E123*P123,2)</f>
        <v>0</v>
      </c>
      <c r="R123" s="237" t="s">
        <v>321</v>
      </c>
      <c r="S123" s="237" t="s">
        <v>156</v>
      </c>
      <c r="T123" s="238" t="s">
        <v>223</v>
      </c>
      <c r="U123" s="221">
        <v>0</v>
      </c>
      <c r="V123" s="221">
        <f>ROUND(E123*U123,2)</f>
        <v>0</v>
      </c>
      <c r="W123" s="221"/>
      <c r="X123" s="221" t="s">
        <v>323</v>
      </c>
      <c r="Y123" s="221" t="s">
        <v>159</v>
      </c>
      <c r="Z123" s="211"/>
      <c r="AA123" s="211"/>
      <c r="AB123" s="211"/>
      <c r="AC123" s="211"/>
      <c r="AD123" s="211"/>
      <c r="AE123" s="211"/>
      <c r="AF123" s="211"/>
      <c r="AG123" s="211" t="s">
        <v>324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2" x14ac:dyDescent="0.25">
      <c r="A124" s="218"/>
      <c r="B124" s="219"/>
      <c r="C124" s="245" t="s">
        <v>600</v>
      </c>
      <c r="D124" s="222"/>
      <c r="E124" s="223">
        <v>1.6068</v>
      </c>
      <c r="F124" s="221"/>
      <c r="G124" s="221"/>
      <c r="H124" s="221"/>
      <c r="I124" s="221"/>
      <c r="J124" s="221"/>
      <c r="K124" s="221"/>
      <c r="L124" s="221"/>
      <c r="M124" s="221"/>
      <c r="N124" s="220"/>
      <c r="O124" s="220"/>
      <c r="P124" s="220"/>
      <c r="Q124" s="220"/>
      <c r="R124" s="221"/>
      <c r="S124" s="221"/>
      <c r="T124" s="221"/>
      <c r="U124" s="221"/>
      <c r="V124" s="221"/>
      <c r="W124" s="221"/>
      <c r="X124" s="221"/>
      <c r="Y124" s="221"/>
      <c r="Z124" s="211"/>
      <c r="AA124" s="211"/>
      <c r="AB124" s="211"/>
      <c r="AC124" s="211"/>
      <c r="AD124" s="211"/>
      <c r="AE124" s="211"/>
      <c r="AF124" s="211"/>
      <c r="AG124" s="211" t="s">
        <v>164</v>
      </c>
      <c r="AH124" s="211">
        <v>0</v>
      </c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ht="20" outlineLevel="1" x14ac:dyDescent="0.25">
      <c r="A125" s="232">
        <v>40</v>
      </c>
      <c r="B125" s="233" t="s">
        <v>419</v>
      </c>
      <c r="C125" s="243" t="s">
        <v>420</v>
      </c>
      <c r="D125" s="234" t="s">
        <v>221</v>
      </c>
      <c r="E125" s="235">
        <v>2.1423999999999999</v>
      </c>
      <c r="F125" s="236"/>
      <c r="G125" s="237">
        <f>ROUND(E125*F125,2)</f>
        <v>0</v>
      </c>
      <c r="H125" s="236"/>
      <c r="I125" s="237">
        <f>ROUND(E125*H125,2)</f>
        <v>0</v>
      </c>
      <c r="J125" s="236"/>
      <c r="K125" s="237">
        <f>ROUND(E125*J125,2)</f>
        <v>0</v>
      </c>
      <c r="L125" s="237">
        <v>21</v>
      </c>
      <c r="M125" s="237">
        <f>G125*(1+L125/100)</f>
        <v>0</v>
      </c>
      <c r="N125" s="235">
        <v>0.13150000000000001</v>
      </c>
      <c r="O125" s="235">
        <f>ROUND(E125*N125,2)</f>
        <v>0.28000000000000003</v>
      </c>
      <c r="P125" s="235">
        <v>0</v>
      </c>
      <c r="Q125" s="235">
        <f>ROUND(E125*P125,2)</f>
        <v>0</v>
      </c>
      <c r="R125" s="237" t="s">
        <v>321</v>
      </c>
      <c r="S125" s="237" t="s">
        <v>156</v>
      </c>
      <c r="T125" s="238" t="s">
        <v>223</v>
      </c>
      <c r="U125" s="221">
        <v>0</v>
      </c>
      <c r="V125" s="221">
        <f>ROUND(E125*U125,2)</f>
        <v>0</v>
      </c>
      <c r="W125" s="221"/>
      <c r="X125" s="221" t="s">
        <v>323</v>
      </c>
      <c r="Y125" s="221" t="s">
        <v>159</v>
      </c>
      <c r="Z125" s="211"/>
      <c r="AA125" s="211"/>
      <c r="AB125" s="211"/>
      <c r="AC125" s="211"/>
      <c r="AD125" s="211"/>
      <c r="AE125" s="211"/>
      <c r="AF125" s="211"/>
      <c r="AG125" s="211" t="s">
        <v>324</v>
      </c>
      <c r="AH125" s="211"/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outlineLevel="2" x14ac:dyDescent="0.25">
      <c r="A126" s="218"/>
      <c r="B126" s="219"/>
      <c r="C126" s="245" t="s">
        <v>601</v>
      </c>
      <c r="D126" s="222"/>
      <c r="E126" s="223">
        <v>2.1423999999999999</v>
      </c>
      <c r="F126" s="221"/>
      <c r="G126" s="221"/>
      <c r="H126" s="221"/>
      <c r="I126" s="221"/>
      <c r="J126" s="221"/>
      <c r="K126" s="221"/>
      <c r="L126" s="221"/>
      <c r="M126" s="221"/>
      <c r="N126" s="220"/>
      <c r="O126" s="220"/>
      <c r="P126" s="220"/>
      <c r="Q126" s="220"/>
      <c r="R126" s="221"/>
      <c r="S126" s="221"/>
      <c r="T126" s="221"/>
      <c r="U126" s="221"/>
      <c r="V126" s="221"/>
      <c r="W126" s="221"/>
      <c r="X126" s="221"/>
      <c r="Y126" s="221"/>
      <c r="Z126" s="211"/>
      <c r="AA126" s="211"/>
      <c r="AB126" s="211"/>
      <c r="AC126" s="211"/>
      <c r="AD126" s="211"/>
      <c r="AE126" s="211"/>
      <c r="AF126" s="211"/>
      <c r="AG126" s="211" t="s">
        <v>164</v>
      </c>
      <c r="AH126" s="211">
        <v>0</v>
      </c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1" x14ac:dyDescent="0.25">
      <c r="A127" s="232">
        <v>41</v>
      </c>
      <c r="B127" s="233" t="s">
        <v>426</v>
      </c>
      <c r="C127" s="243" t="s">
        <v>427</v>
      </c>
      <c r="D127" s="234" t="s">
        <v>221</v>
      </c>
      <c r="E127" s="235">
        <v>11.33</v>
      </c>
      <c r="F127" s="236"/>
      <c r="G127" s="237">
        <f>ROUND(E127*F127,2)</f>
        <v>0</v>
      </c>
      <c r="H127" s="236"/>
      <c r="I127" s="237">
        <f>ROUND(E127*H127,2)</f>
        <v>0</v>
      </c>
      <c r="J127" s="236"/>
      <c r="K127" s="237">
        <f>ROUND(E127*J127,2)</f>
        <v>0</v>
      </c>
      <c r="L127" s="237">
        <v>21</v>
      </c>
      <c r="M127" s="237">
        <f>G127*(1+L127/100)</f>
        <v>0</v>
      </c>
      <c r="N127" s="235">
        <v>0.17244999999999999</v>
      </c>
      <c r="O127" s="235">
        <f>ROUND(E127*N127,2)</f>
        <v>1.95</v>
      </c>
      <c r="P127" s="235">
        <v>0</v>
      </c>
      <c r="Q127" s="235">
        <f>ROUND(E127*P127,2)</f>
        <v>0</v>
      </c>
      <c r="R127" s="237" t="s">
        <v>321</v>
      </c>
      <c r="S127" s="237" t="s">
        <v>156</v>
      </c>
      <c r="T127" s="238" t="s">
        <v>223</v>
      </c>
      <c r="U127" s="221">
        <v>0</v>
      </c>
      <c r="V127" s="221">
        <f>ROUND(E127*U127,2)</f>
        <v>0</v>
      </c>
      <c r="W127" s="221"/>
      <c r="X127" s="221" t="s">
        <v>323</v>
      </c>
      <c r="Y127" s="221" t="s">
        <v>159</v>
      </c>
      <c r="Z127" s="211"/>
      <c r="AA127" s="211"/>
      <c r="AB127" s="211"/>
      <c r="AC127" s="211"/>
      <c r="AD127" s="211"/>
      <c r="AE127" s="211"/>
      <c r="AF127" s="211"/>
      <c r="AG127" s="211" t="s">
        <v>324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2" x14ac:dyDescent="0.25">
      <c r="A128" s="218"/>
      <c r="B128" s="219"/>
      <c r="C128" s="245" t="s">
        <v>602</v>
      </c>
      <c r="D128" s="222"/>
      <c r="E128" s="223">
        <v>11.33</v>
      </c>
      <c r="F128" s="221"/>
      <c r="G128" s="221"/>
      <c r="H128" s="221"/>
      <c r="I128" s="221"/>
      <c r="J128" s="221"/>
      <c r="K128" s="221"/>
      <c r="L128" s="221"/>
      <c r="M128" s="221"/>
      <c r="N128" s="220"/>
      <c r="O128" s="220"/>
      <c r="P128" s="220"/>
      <c r="Q128" s="220"/>
      <c r="R128" s="221"/>
      <c r="S128" s="221"/>
      <c r="T128" s="221"/>
      <c r="U128" s="221"/>
      <c r="V128" s="221"/>
      <c r="W128" s="221"/>
      <c r="X128" s="221"/>
      <c r="Y128" s="221"/>
      <c r="Z128" s="211"/>
      <c r="AA128" s="211"/>
      <c r="AB128" s="211"/>
      <c r="AC128" s="211"/>
      <c r="AD128" s="211"/>
      <c r="AE128" s="211"/>
      <c r="AF128" s="211"/>
      <c r="AG128" s="211" t="s">
        <v>164</v>
      </c>
      <c r="AH128" s="211">
        <v>0</v>
      </c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ht="13" x14ac:dyDescent="0.25">
      <c r="A129" s="225" t="s">
        <v>151</v>
      </c>
      <c r="B129" s="226" t="s">
        <v>105</v>
      </c>
      <c r="C129" s="242" t="s">
        <v>106</v>
      </c>
      <c r="D129" s="227"/>
      <c r="E129" s="228"/>
      <c r="F129" s="229"/>
      <c r="G129" s="229">
        <f>SUMIF(AG130:AG143,"&lt;&gt;NOR",G130:G143)</f>
        <v>0</v>
      </c>
      <c r="H129" s="229"/>
      <c r="I129" s="229">
        <f>SUM(I130:I143)</f>
        <v>0</v>
      </c>
      <c r="J129" s="229"/>
      <c r="K129" s="229">
        <f>SUM(K130:K143)</f>
        <v>0</v>
      </c>
      <c r="L129" s="229"/>
      <c r="M129" s="229">
        <f>SUM(M130:M143)</f>
        <v>0</v>
      </c>
      <c r="N129" s="228"/>
      <c r="O129" s="228">
        <f>SUM(O130:O143)</f>
        <v>0.75</v>
      </c>
      <c r="P129" s="228"/>
      <c r="Q129" s="228">
        <f>SUM(Q130:Q143)</f>
        <v>0</v>
      </c>
      <c r="R129" s="229"/>
      <c r="S129" s="229"/>
      <c r="T129" s="230"/>
      <c r="U129" s="224"/>
      <c r="V129" s="224">
        <f>SUM(V130:V143)</f>
        <v>4.2700000000000005</v>
      </c>
      <c r="W129" s="224"/>
      <c r="X129" s="224"/>
      <c r="Y129" s="224"/>
      <c r="AG129" t="s">
        <v>152</v>
      </c>
    </row>
    <row r="130" spans="1:60" outlineLevel="1" x14ac:dyDescent="0.25">
      <c r="A130" s="232">
        <v>42</v>
      </c>
      <c r="B130" s="233" t="s">
        <v>438</v>
      </c>
      <c r="C130" s="243" t="s">
        <v>439</v>
      </c>
      <c r="D130" s="234" t="s">
        <v>239</v>
      </c>
      <c r="E130" s="235">
        <v>1</v>
      </c>
      <c r="F130" s="236"/>
      <c r="G130" s="237">
        <f>ROUND(E130*F130,2)</f>
        <v>0</v>
      </c>
      <c r="H130" s="236"/>
      <c r="I130" s="237">
        <f>ROUND(E130*H130,2)</f>
        <v>0</v>
      </c>
      <c r="J130" s="236"/>
      <c r="K130" s="237">
        <f>ROUND(E130*J130,2)</f>
        <v>0</v>
      </c>
      <c r="L130" s="237">
        <v>21</v>
      </c>
      <c r="M130" s="237">
        <f>G130*(1+L130/100)</f>
        <v>0</v>
      </c>
      <c r="N130" s="235">
        <v>0</v>
      </c>
      <c r="O130" s="235">
        <f>ROUND(E130*N130,2)</f>
        <v>0</v>
      </c>
      <c r="P130" s="235">
        <v>0</v>
      </c>
      <c r="Q130" s="235">
        <f>ROUND(E130*P130,2)</f>
        <v>0</v>
      </c>
      <c r="R130" s="237" t="s">
        <v>336</v>
      </c>
      <c r="S130" s="237" t="s">
        <v>156</v>
      </c>
      <c r="T130" s="238" t="s">
        <v>223</v>
      </c>
      <c r="U130" s="221">
        <v>6.6000000000000003E-2</v>
      </c>
      <c r="V130" s="221">
        <f>ROUND(E130*U130,2)</f>
        <v>7.0000000000000007E-2</v>
      </c>
      <c r="W130" s="221"/>
      <c r="X130" s="221" t="s">
        <v>198</v>
      </c>
      <c r="Y130" s="221" t="s">
        <v>159</v>
      </c>
      <c r="Z130" s="211"/>
      <c r="AA130" s="211"/>
      <c r="AB130" s="211"/>
      <c r="AC130" s="211"/>
      <c r="AD130" s="211"/>
      <c r="AE130" s="211"/>
      <c r="AF130" s="211"/>
      <c r="AG130" s="211" t="s">
        <v>224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2" x14ac:dyDescent="0.25">
      <c r="A131" s="218"/>
      <c r="B131" s="219"/>
      <c r="C131" s="261" t="s">
        <v>440</v>
      </c>
      <c r="D131" s="260"/>
      <c r="E131" s="260"/>
      <c r="F131" s="260"/>
      <c r="G131" s="260"/>
      <c r="H131" s="221"/>
      <c r="I131" s="221"/>
      <c r="J131" s="221"/>
      <c r="K131" s="221"/>
      <c r="L131" s="221"/>
      <c r="M131" s="221"/>
      <c r="N131" s="220"/>
      <c r="O131" s="220"/>
      <c r="P131" s="220"/>
      <c r="Q131" s="220"/>
      <c r="R131" s="221"/>
      <c r="S131" s="221"/>
      <c r="T131" s="221"/>
      <c r="U131" s="221"/>
      <c r="V131" s="221"/>
      <c r="W131" s="221"/>
      <c r="X131" s="221"/>
      <c r="Y131" s="221"/>
      <c r="Z131" s="211"/>
      <c r="AA131" s="211"/>
      <c r="AB131" s="211"/>
      <c r="AC131" s="211"/>
      <c r="AD131" s="211"/>
      <c r="AE131" s="211"/>
      <c r="AF131" s="211"/>
      <c r="AG131" s="211" t="s">
        <v>226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2" x14ac:dyDescent="0.25">
      <c r="A132" s="218"/>
      <c r="B132" s="219"/>
      <c r="C132" s="245" t="s">
        <v>603</v>
      </c>
      <c r="D132" s="222"/>
      <c r="E132" s="223">
        <v>1</v>
      </c>
      <c r="F132" s="221"/>
      <c r="G132" s="221"/>
      <c r="H132" s="221"/>
      <c r="I132" s="221"/>
      <c r="J132" s="221"/>
      <c r="K132" s="221"/>
      <c r="L132" s="221"/>
      <c r="M132" s="221"/>
      <c r="N132" s="220"/>
      <c r="O132" s="220"/>
      <c r="P132" s="220"/>
      <c r="Q132" s="220"/>
      <c r="R132" s="221"/>
      <c r="S132" s="221"/>
      <c r="T132" s="221"/>
      <c r="U132" s="221"/>
      <c r="V132" s="221"/>
      <c r="W132" s="221"/>
      <c r="X132" s="221"/>
      <c r="Y132" s="221"/>
      <c r="Z132" s="211"/>
      <c r="AA132" s="211"/>
      <c r="AB132" s="211"/>
      <c r="AC132" s="211"/>
      <c r="AD132" s="211"/>
      <c r="AE132" s="211"/>
      <c r="AF132" s="211"/>
      <c r="AG132" s="211" t="s">
        <v>164</v>
      </c>
      <c r="AH132" s="211">
        <v>0</v>
      </c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1" x14ac:dyDescent="0.25">
      <c r="A133" s="232">
        <v>43</v>
      </c>
      <c r="B133" s="233" t="s">
        <v>445</v>
      </c>
      <c r="C133" s="243" t="s">
        <v>446</v>
      </c>
      <c r="D133" s="234" t="s">
        <v>435</v>
      </c>
      <c r="E133" s="235">
        <v>1</v>
      </c>
      <c r="F133" s="236"/>
      <c r="G133" s="237">
        <f>ROUND(E133*F133,2)</f>
        <v>0</v>
      </c>
      <c r="H133" s="236"/>
      <c r="I133" s="237">
        <f>ROUND(E133*H133,2)</f>
        <v>0</v>
      </c>
      <c r="J133" s="236"/>
      <c r="K133" s="237">
        <f>ROUND(E133*J133,2)</f>
        <v>0</v>
      </c>
      <c r="L133" s="237">
        <v>21</v>
      </c>
      <c r="M133" s="237">
        <f>G133*(1+L133/100)</f>
        <v>0</v>
      </c>
      <c r="N133" s="235">
        <v>0.34089999999999998</v>
      </c>
      <c r="O133" s="235">
        <f>ROUND(E133*N133,2)</f>
        <v>0.34</v>
      </c>
      <c r="P133" s="235">
        <v>0</v>
      </c>
      <c r="Q133" s="235">
        <f>ROUND(E133*P133,2)</f>
        <v>0</v>
      </c>
      <c r="R133" s="237" t="s">
        <v>336</v>
      </c>
      <c r="S133" s="237" t="s">
        <v>156</v>
      </c>
      <c r="T133" s="238" t="s">
        <v>223</v>
      </c>
      <c r="U133" s="221">
        <v>4.1980000000000004</v>
      </c>
      <c r="V133" s="221">
        <f>ROUND(E133*U133,2)</f>
        <v>4.2</v>
      </c>
      <c r="W133" s="221"/>
      <c r="X133" s="221" t="s">
        <v>198</v>
      </c>
      <c r="Y133" s="221" t="s">
        <v>159</v>
      </c>
      <c r="Z133" s="211"/>
      <c r="AA133" s="211"/>
      <c r="AB133" s="211"/>
      <c r="AC133" s="211"/>
      <c r="AD133" s="211"/>
      <c r="AE133" s="211"/>
      <c r="AF133" s="211"/>
      <c r="AG133" s="211" t="s">
        <v>224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2" x14ac:dyDescent="0.25">
      <c r="A134" s="218"/>
      <c r="B134" s="219"/>
      <c r="C134" s="261" t="s">
        <v>447</v>
      </c>
      <c r="D134" s="260"/>
      <c r="E134" s="260"/>
      <c r="F134" s="260"/>
      <c r="G134" s="260"/>
      <c r="H134" s="221"/>
      <c r="I134" s="221"/>
      <c r="J134" s="221"/>
      <c r="K134" s="221"/>
      <c r="L134" s="221"/>
      <c r="M134" s="221"/>
      <c r="N134" s="220"/>
      <c r="O134" s="220"/>
      <c r="P134" s="220"/>
      <c r="Q134" s="220"/>
      <c r="R134" s="221"/>
      <c r="S134" s="221"/>
      <c r="T134" s="221"/>
      <c r="U134" s="221"/>
      <c r="V134" s="221"/>
      <c r="W134" s="221"/>
      <c r="X134" s="221"/>
      <c r="Y134" s="221"/>
      <c r="Z134" s="211"/>
      <c r="AA134" s="211"/>
      <c r="AB134" s="211"/>
      <c r="AC134" s="211"/>
      <c r="AD134" s="211"/>
      <c r="AE134" s="211"/>
      <c r="AF134" s="211"/>
      <c r="AG134" s="211" t="s">
        <v>226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2" x14ac:dyDescent="0.25">
      <c r="A135" s="218"/>
      <c r="B135" s="219"/>
      <c r="C135" s="245" t="s">
        <v>58</v>
      </c>
      <c r="D135" s="222"/>
      <c r="E135" s="223">
        <v>1</v>
      </c>
      <c r="F135" s="221"/>
      <c r="G135" s="221"/>
      <c r="H135" s="221"/>
      <c r="I135" s="221"/>
      <c r="J135" s="221"/>
      <c r="K135" s="221"/>
      <c r="L135" s="221"/>
      <c r="M135" s="221"/>
      <c r="N135" s="220"/>
      <c r="O135" s="220"/>
      <c r="P135" s="220"/>
      <c r="Q135" s="220"/>
      <c r="R135" s="221"/>
      <c r="S135" s="221"/>
      <c r="T135" s="221"/>
      <c r="U135" s="221"/>
      <c r="V135" s="221"/>
      <c r="W135" s="221"/>
      <c r="X135" s="221"/>
      <c r="Y135" s="221"/>
      <c r="Z135" s="211"/>
      <c r="AA135" s="211"/>
      <c r="AB135" s="211"/>
      <c r="AC135" s="211"/>
      <c r="AD135" s="211"/>
      <c r="AE135" s="211"/>
      <c r="AF135" s="211"/>
      <c r="AG135" s="211" t="s">
        <v>164</v>
      </c>
      <c r="AH135" s="211">
        <v>0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ht="20" outlineLevel="1" x14ac:dyDescent="0.25">
      <c r="A136" s="232">
        <v>44</v>
      </c>
      <c r="B136" s="233" t="s">
        <v>455</v>
      </c>
      <c r="C136" s="243" t="s">
        <v>456</v>
      </c>
      <c r="D136" s="234" t="s">
        <v>435</v>
      </c>
      <c r="E136" s="235">
        <v>1.1000000000000001</v>
      </c>
      <c r="F136" s="236"/>
      <c r="G136" s="237">
        <f>ROUND(E136*F136,2)</f>
        <v>0</v>
      </c>
      <c r="H136" s="236"/>
      <c r="I136" s="237">
        <f>ROUND(E136*H136,2)</f>
        <v>0</v>
      </c>
      <c r="J136" s="236"/>
      <c r="K136" s="237">
        <f>ROUND(E136*J136,2)</f>
        <v>0</v>
      </c>
      <c r="L136" s="237">
        <v>21</v>
      </c>
      <c r="M136" s="237">
        <f>G136*(1+L136/100)</f>
        <v>0</v>
      </c>
      <c r="N136" s="235">
        <v>5.1000000000000004E-3</v>
      </c>
      <c r="O136" s="235">
        <f>ROUND(E136*N136,2)</f>
        <v>0.01</v>
      </c>
      <c r="P136" s="235">
        <v>0</v>
      </c>
      <c r="Q136" s="235">
        <f>ROUND(E136*P136,2)</f>
        <v>0</v>
      </c>
      <c r="R136" s="237" t="s">
        <v>321</v>
      </c>
      <c r="S136" s="237" t="s">
        <v>156</v>
      </c>
      <c r="T136" s="238" t="s">
        <v>223</v>
      </c>
      <c r="U136" s="221">
        <v>0</v>
      </c>
      <c r="V136" s="221">
        <f>ROUND(E136*U136,2)</f>
        <v>0</v>
      </c>
      <c r="W136" s="221"/>
      <c r="X136" s="221" t="s">
        <v>323</v>
      </c>
      <c r="Y136" s="221" t="s">
        <v>159</v>
      </c>
      <c r="Z136" s="211"/>
      <c r="AA136" s="211"/>
      <c r="AB136" s="211"/>
      <c r="AC136" s="211"/>
      <c r="AD136" s="211"/>
      <c r="AE136" s="211"/>
      <c r="AF136" s="211"/>
      <c r="AG136" s="211" t="s">
        <v>324</v>
      </c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2" x14ac:dyDescent="0.25">
      <c r="A137" s="218"/>
      <c r="B137" s="219"/>
      <c r="C137" s="245" t="s">
        <v>604</v>
      </c>
      <c r="D137" s="222"/>
      <c r="E137" s="223">
        <v>1.1000000000000001</v>
      </c>
      <c r="F137" s="221"/>
      <c r="G137" s="221"/>
      <c r="H137" s="221"/>
      <c r="I137" s="221"/>
      <c r="J137" s="221"/>
      <c r="K137" s="221"/>
      <c r="L137" s="221"/>
      <c r="M137" s="221"/>
      <c r="N137" s="220"/>
      <c r="O137" s="220"/>
      <c r="P137" s="220"/>
      <c r="Q137" s="220"/>
      <c r="R137" s="221"/>
      <c r="S137" s="221"/>
      <c r="T137" s="221"/>
      <c r="U137" s="221"/>
      <c r="V137" s="221"/>
      <c r="W137" s="221"/>
      <c r="X137" s="221"/>
      <c r="Y137" s="221"/>
      <c r="Z137" s="211"/>
      <c r="AA137" s="211"/>
      <c r="AB137" s="211"/>
      <c r="AC137" s="211"/>
      <c r="AD137" s="211"/>
      <c r="AE137" s="211"/>
      <c r="AF137" s="211"/>
      <c r="AG137" s="211" t="s">
        <v>164</v>
      </c>
      <c r="AH137" s="211">
        <v>0</v>
      </c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5">
      <c r="A138" s="250">
        <v>45</v>
      </c>
      <c r="B138" s="251" t="s">
        <v>460</v>
      </c>
      <c r="C138" s="257" t="s">
        <v>461</v>
      </c>
      <c r="D138" s="252" t="s">
        <v>435</v>
      </c>
      <c r="E138" s="253">
        <v>1</v>
      </c>
      <c r="F138" s="254"/>
      <c r="G138" s="255">
        <f>ROUND(E138*F138,2)</f>
        <v>0</v>
      </c>
      <c r="H138" s="254"/>
      <c r="I138" s="255">
        <f>ROUND(E138*H138,2)</f>
        <v>0</v>
      </c>
      <c r="J138" s="254"/>
      <c r="K138" s="255">
        <f>ROUND(E138*J138,2)</f>
        <v>0</v>
      </c>
      <c r="L138" s="255">
        <v>21</v>
      </c>
      <c r="M138" s="255">
        <f>G138*(1+L138/100)</f>
        <v>0</v>
      </c>
      <c r="N138" s="253">
        <v>0.105</v>
      </c>
      <c r="O138" s="253">
        <f>ROUND(E138*N138,2)</f>
        <v>0.11</v>
      </c>
      <c r="P138" s="253">
        <v>0</v>
      </c>
      <c r="Q138" s="253">
        <f>ROUND(E138*P138,2)</f>
        <v>0</v>
      </c>
      <c r="R138" s="255" t="s">
        <v>321</v>
      </c>
      <c r="S138" s="255" t="s">
        <v>223</v>
      </c>
      <c r="T138" s="256" t="s">
        <v>223</v>
      </c>
      <c r="U138" s="221">
        <v>0</v>
      </c>
      <c r="V138" s="221">
        <f>ROUND(E138*U138,2)</f>
        <v>0</v>
      </c>
      <c r="W138" s="221"/>
      <c r="X138" s="221" t="s">
        <v>323</v>
      </c>
      <c r="Y138" s="221" t="s">
        <v>159</v>
      </c>
      <c r="Z138" s="211"/>
      <c r="AA138" s="211"/>
      <c r="AB138" s="211"/>
      <c r="AC138" s="211"/>
      <c r="AD138" s="211"/>
      <c r="AE138" s="211"/>
      <c r="AF138" s="211"/>
      <c r="AG138" s="211" t="s">
        <v>324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1" x14ac:dyDescent="0.25">
      <c r="A139" s="250">
        <v>46</v>
      </c>
      <c r="B139" s="251" t="s">
        <v>462</v>
      </c>
      <c r="C139" s="257" t="s">
        <v>463</v>
      </c>
      <c r="D139" s="252" t="s">
        <v>435</v>
      </c>
      <c r="E139" s="253">
        <v>1</v>
      </c>
      <c r="F139" s="254"/>
      <c r="G139" s="255">
        <f>ROUND(E139*F139,2)</f>
        <v>0</v>
      </c>
      <c r="H139" s="254"/>
      <c r="I139" s="255">
        <f>ROUND(E139*H139,2)</f>
        <v>0</v>
      </c>
      <c r="J139" s="254"/>
      <c r="K139" s="255">
        <f>ROUND(E139*J139,2)</f>
        <v>0</v>
      </c>
      <c r="L139" s="255">
        <v>21</v>
      </c>
      <c r="M139" s="255">
        <f>G139*(1+L139/100)</f>
        <v>0</v>
      </c>
      <c r="N139" s="253">
        <v>8.5000000000000006E-3</v>
      </c>
      <c r="O139" s="253">
        <f>ROUND(E139*N139,2)</f>
        <v>0.01</v>
      </c>
      <c r="P139" s="253">
        <v>0</v>
      </c>
      <c r="Q139" s="253">
        <f>ROUND(E139*P139,2)</f>
        <v>0</v>
      </c>
      <c r="R139" s="255" t="s">
        <v>321</v>
      </c>
      <c r="S139" s="255" t="s">
        <v>156</v>
      </c>
      <c r="T139" s="256" t="s">
        <v>223</v>
      </c>
      <c r="U139" s="221">
        <v>0</v>
      </c>
      <c r="V139" s="221">
        <f>ROUND(E139*U139,2)</f>
        <v>0</v>
      </c>
      <c r="W139" s="221"/>
      <c r="X139" s="221" t="s">
        <v>323</v>
      </c>
      <c r="Y139" s="221" t="s">
        <v>159</v>
      </c>
      <c r="Z139" s="211"/>
      <c r="AA139" s="211"/>
      <c r="AB139" s="211"/>
      <c r="AC139" s="211"/>
      <c r="AD139" s="211"/>
      <c r="AE139" s="211"/>
      <c r="AF139" s="211"/>
      <c r="AG139" s="211" t="s">
        <v>324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5">
      <c r="A140" s="250">
        <v>47</v>
      </c>
      <c r="B140" s="251" t="s">
        <v>464</v>
      </c>
      <c r="C140" s="257" t="s">
        <v>465</v>
      </c>
      <c r="D140" s="252" t="s">
        <v>435</v>
      </c>
      <c r="E140" s="253">
        <v>1</v>
      </c>
      <c r="F140" s="254"/>
      <c r="G140" s="255">
        <f>ROUND(E140*F140,2)</f>
        <v>0</v>
      </c>
      <c r="H140" s="254"/>
      <c r="I140" s="255">
        <f>ROUND(E140*H140,2)</f>
        <v>0</v>
      </c>
      <c r="J140" s="254"/>
      <c r="K140" s="255">
        <f>ROUND(E140*J140,2)</f>
        <v>0</v>
      </c>
      <c r="L140" s="255">
        <v>21</v>
      </c>
      <c r="M140" s="255">
        <f>G140*(1+L140/100)</f>
        <v>0</v>
      </c>
      <c r="N140" s="253">
        <v>7.1999999999999995E-2</v>
      </c>
      <c r="O140" s="253">
        <f>ROUND(E140*N140,2)</f>
        <v>7.0000000000000007E-2</v>
      </c>
      <c r="P140" s="253">
        <v>0</v>
      </c>
      <c r="Q140" s="253">
        <f>ROUND(E140*P140,2)</f>
        <v>0</v>
      </c>
      <c r="R140" s="255" t="s">
        <v>321</v>
      </c>
      <c r="S140" s="255" t="s">
        <v>223</v>
      </c>
      <c r="T140" s="256" t="s">
        <v>223</v>
      </c>
      <c r="U140" s="221">
        <v>0</v>
      </c>
      <c r="V140" s="221">
        <f>ROUND(E140*U140,2)</f>
        <v>0</v>
      </c>
      <c r="W140" s="221"/>
      <c r="X140" s="221" t="s">
        <v>323</v>
      </c>
      <c r="Y140" s="221" t="s">
        <v>159</v>
      </c>
      <c r="Z140" s="211"/>
      <c r="AA140" s="211"/>
      <c r="AB140" s="211"/>
      <c r="AC140" s="211"/>
      <c r="AD140" s="211"/>
      <c r="AE140" s="211"/>
      <c r="AF140" s="211"/>
      <c r="AG140" s="211" t="s">
        <v>324</v>
      </c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1" x14ac:dyDescent="0.25">
      <c r="A141" s="250">
        <v>48</v>
      </c>
      <c r="B141" s="251" t="s">
        <v>466</v>
      </c>
      <c r="C141" s="257" t="s">
        <v>467</v>
      </c>
      <c r="D141" s="252" t="s">
        <v>435</v>
      </c>
      <c r="E141" s="253">
        <v>1</v>
      </c>
      <c r="F141" s="254"/>
      <c r="G141" s="255">
        <f>ROUND(E141*F141,2)</f>
        <v>0</v>
      </c>
      <c r="H141" s="254"/>
      <c r="I141" s="255">
        <f>ROUND(E141*H141,2)</f>
        <v>0</v>
      </c>
      <c r="J141" s="254"/>
      <c r="K141" s="255">
        <f>ROUND(E141*J141,2)</f>
        <v>0</v>
      </c>
      <c r="L141" s="255">
        <v>21</v>
      </c>
      <c r="M141" s="255">
        <f>G141*(1+L141/100)</f>
        <v>0</v>
      </c>
      <c r="N141" s="253">
        <v>0.111</v>
      </c>
      <c r="O141" s="253">
        <f>ROUND(E141*N141,2)</f>
        <v>0.11</v>
      </c>
      <c r="P141" s="253">
        <v>0</v>
      </c>
      <c r="Q141" s="253">
        <f>ROUND(E141*P141,2)</f>
        <v>0</v>
      </c>
      <c r="R141" s="255" t="s">
        <v>321</v>
      </c>
      <c r="S141" s="255" t="s">
        <v>223</v>
      </c>
      <c r="T141" s="256" t="s">
        <v>223</v>
      </c>
      <c r="U141" s="221">
        <v>0</v>
      </c>
      <c r="V141" s="221">
        <f>ROUND(E141*U141,2)</f>
        <v>0</v>
      </c>
      <c r="W141" s="221"/>
      <c r="X141" s="221" t="s">
        <v>323</v>
      </c>
      <c r="Y141" s="221" t="s">
        <v>159</v>
      </c>
      <c r="Z141" s="211"/>
      <c r="AA141" s="211"/>
      <c r="AB141" s="211"/>
      <c r="AC141" s="211"/>
      <c r="AD141" s="211"/>
      <c r="AE141" s="211"/>
      <c r="AF141" s="211"/>
      <c r="AG141" s="211" t="s">
        <v>324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1" x14ac:dyDescent="0.25">
      <c r="A142" s="250">
        <v>49</v>
      </c>
      <c r="B142" s="251" t="s">
        <v>468</v>
      </c>
      <c r="C142" s="257" t="s">
        <v>469</v>
      </c>
      <c r="D142" s="252" t="s">
        <v>435</v>
      </c>
      <c r="E142" s="253">
        <v>1</v>
      </c>
      <c r="F142" s="254"/>
      <c r="G142" s="255">
        <f>ROUND(E142*F142,2)</f>
        <v>0</v>
      </c>
      <c r="H142" s="254"/>
      <c r="I142" s="255">
        <f>ROUND(E142*H142,2)</f>
        <v>0</v>
      </c>
      <c r="J142" s="254"/>
      <c r="K142" s="255">
        <f>ROUND(E142*J142,2)</f>
        <v>0</v>
      </c>
      <c r="L142" s="255">
        <v>21</v>
      </c>
      <c r="M142" s="255">
        <f>G142*(1+L142/100)</f>
        <v>0</v>
      </c>
      <c r="N142" s="253">
        <v>7.2999999999999995E-2</v>
      </c>
      <c r="O142" s="253">
        <f>ROUND(E142*N142,2)</f>
        <v>7.0000000000000007E-2</v>
      </c>
      <c r="P142" s="253">
        <v>0</v>
      </c>
      <c r="Q142" s="253">
        <f>ROUND(E142*P142,2)</f>
        <v>0</v>
      </c>
      <c r="R142" s="255" t="s">
        <v>321</v>
      </c>
      <c r="S142" s="255" t="s">
        <v>223</v>
      </c>
      <c r="T142" s="256" t="s">
        <v>223</v>
      </c>
      <c r="U142" s="221">
        <v>0</v>
      </c>
      <c r="V142" s="221">
        <f>ROUND(E142*U142,2)</f>
        <v>0</v>
      </c>
      <c r="W142" s="221"/>
      <c r="X142" s="221" t="s">
        <v>323</v>
      </c>
      <c r="Y142" s="221" t="s">
        <v>159</v>
      </c>
      <c r="Z142" s="211"/>
      <c r="AA142" s="211"/>
      <c r="AB142" s="211"/>
      <c r="AC142" s="211"/>
      <c r="AD142" s="211"/>
      <c r="AE142" s="211"/>
      <c r="AF142" s="211"/>
      <c r="AG142" s="211" t="s">
        <v>324</v>
      </c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1" x14ac:dyDescent="0.25">
      <c r="A143" s="250">
        <v>50</v>
      </c>
      <c r="B143" s="251" t="s">
        <v>470</v>
      </c>
      <c r="C143" s="257" t="s">
        <v>471</v>
      </c>
      <c r="D143" s="252" t="s">
        <v>435</v>
      </c>
      <c r="E143" s="253">
        <v>1</v>
      </c>
      <c r="F143" s="254"/>
      <c r="G143" s="255">
        <f>ROUND(E143*F143,2)</f>
        <v>0</v>
      </c>
      <c r="H143" s="254"/>
      <c r="I143" s="255">
        <f>ROUND(E143*H143,2)</f>
        <v>0</v>
      </c>
      <c r="J143" s="254"/>
      <c r="K143" s="255">
        <f>ROUND(E143*J143,2)</f>
        <v>0</v>
      </c>
      <c r="L143" s="255">
        <v>21</v>
      </c>
      <c r="M143" s="255">
        <f>G143*(1+L143/100)</f>
        <v>0</v>
      </c>
      <c r="N143" s="253">
        <v>2.7E-2</v>
      </c>
      <c r="O143" s="253">
        <f>ROUND(E143*N143,2)</f>
        <v>0.03</v>
      </c>
      <c r="P143" s="253">
        <v>0</v>
      </c>
      <c r="Q143" s="253">
        <f>ROUND(E143*P143,2)</f>
        <v>0</v>
      </c>
      <c r="R143" s="255" t="s">
        <v>321</v>
      </c>
      <c r="S143" s="255" t="s">
        <v>223</v>
      </c>
      <c r="T143" s="256" t="s">
        <v>223</v>
      </c>
      <c r="U143" s="221">
        <v>0</v>
      </c>
      <c r="V143" s="221">
        <f>ROUND(E143*U143,2)</f>
        <v>0</v>
      </c>
      <c r="W143" s="221"/>
      <c r="X143" s="221" t="s">
        <v>323</v>
      </c>
      <c r="Y143" s="221" t="s">
        <v>159</v>
      </c>
      <c r="Z143" s="211"/>
      <c r="AA143" s="211"/>
      <c r="AB143" s="211"/>
      <c r="AC143" s="211"/>
      <c r="AD143" s="211"/>
      <c r="AE143" s="211"/>
      <c r="AF143" s="211"/>
      <c r="AG143" s="211" t="s">
        <v>324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ht="13" x14ac:dyDescent="0.25">
      <c r="A144" s="225" t="s">
        <v>151</v>
      </c>
      <c r="B144" s="226" t="s">
        <v>107</v>
      </c>
      <c r="C144" s="242" t="s">
        <v>108</v>
      </c>
      <c r="D144" s="227"/>
      <c r="E144" s="228"/>
      <c r="F144" s="229"/>
      <c r="G144" s="229">
        <f>SUMIF(AG145:AG177,"&lt;&gt;NOR",G145:G177)</f>
        <v>0</v>
      </c>
      <c r="H144" s="229"/>
      <c r="I144" s="229">
        <f>SUM(I145:I177)</f>
        <v>0</v>
      </c>
      <c r="J144" s="229"/>
      <c r="K144" s="229">
        <f>SUM(K145:K177)</f>
        <v>0</v>
      </c>
      <c r="L144" s="229"/>
      <c r="M144" s="229">
        <f>SUM(M145:M177)</f>
        <v>0</v>
      </c>
      <c r="N144" s="228"/>
      <c r="O144" s="228">
        <f>SUM(O145:O177)</f>
        <v>38.93</v>
      </c>
      <c r="P144" s="228"/>
      <c r="Q144" s="228">
        <f>SUM(Q145:Q177)</f>
        <v>0</v>
      </c>
      <c r="R144" s="229"/>
      <c r="S144" s="229"/>
      <c r="T144" s="230"/>
      <c r="U144" s="224"/>
      <c r="V144" s="224">
        <f>SUM(V145:V177)</f>
        <v>53.999999999999993</v>
      </c>
      <c r="W144" s="224"/>
      <c r="X144" s="224"/>
      <c r="Y144" s="224"/>
      <c r="AG144" t="s">
        <v>152</v>
      </c>
    </row>
    <row r="145" spans="1:60" ht="20" outlineLevel="1" x14ac:dyDescent="0.25">
      <c r="A145" s="232">
        <v>51</v>
      </c>
      <c r="B145" s="233" t="s">
        <v>474</v>
      </c>
      <c r="C145" s="243" t="s">
        <v>475</v>
      </c>
      <c r="D145" s="234" t="s">
        <v>239</v>
      </c>
      <c r="E145" s="235">
        <v>99</v>
      </c>
      <c r="F145" s="236"/>
      <c r="G145" s="237">
        <f>ROUND(E145*F145,2)</f>
        <v>0</v>
      </c>
      <c r="H145" s="236"/>
      <c r="I145" s="237">
        <f>ROUND(E145*H145,2)</f>
        <v>0</v>
      </c>
      <c r="J145" s="236"/>
      <c r="K145" s="237">
        <f>ROUND(E145*J145,2)</f>
        <v>0</v>
      </c>
      <c r="L145" s="237">
        <v>21</v>
      </c>
      <c r="M145" s="237">
        <f>G145*(1+L145/100)</f>
        <v>0</v>
      </c>
      <c r="N145" s="235">
        <v>0.188</v>
      </c>
      <c r="O145" s="235">
        <f>ROUND(E145*N145,2)</f>
        <v>18.61</v>
      </c>
      <c r="P145" s="235">
        <v>0</v>
      </c>
      <c r="Q145" s="235">
        <f>ROUND(E145*P145,2)</f>
        <v>0</v>
      </c>
      <c r="R145" s="237" t="s">
        <v>222</v>
      </c>
      <c r="S145" s="237" t="s">
        <v>156</v>
      </c>
      <c r="T145" s="238" t="s">
        <v>223</v>
      </c>
      <c r="U145" s="221">
        <v>0.27200000000000002</v>
      </c>
      <c r="V145" s="221">
        <f>ROUND(E145*U145,2)</f>
        <v>26.93</v>
      </c>
      <c r="W145" s="221"/>
      <c r="X145" s="221" t="s">
        <v>198</v>
      </c>
      <c r="Y145" s="221" t="s">
        <v>159</v>
      </c>
      <c r="Z145" s="211"/>
      <c r="AA145" s="211"/>
      <c r="AB145" s="211"/>
      <c r="AC145" s="211"/>
      <c r="AD145" s="211"/>
      <c r="AE145" s="211"/>
      <c r="AF145" s="211"/>
      <c r="AG145" s="211" t="s">
        <v>224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outlineLevel="2" x14ac:dyDescent="0.25">
      <c r="A146" s="218"/>
      <c r="B146" s="219"/>
      <c r="C146" s="261" t="s">
        <v>476</v>
      </c>
      <c r="D146" s="260"/>
      <c r="E146" s="260"/>
      <c r="F146" s="260"/>
      <c r="G146" s="260"/>
      <c r="H146" s="221"/>
      <c r="I146" s="221"/>
      <c r="J146" s="221"/>
      <c r="K146" s="221"/>
      <c r="L146" s="221"/>
      <c r="M146" s="221"/>
      <c r="N146" s="220"/>
      <c r="O146" s="220"/>
      <c r="P146" s="220"/>
      <c r="Q146" s="220"/>
      <c r="R146" s="221"/>
      <c r="S146" s="221"/>
      <c r="T146" s="221"/>
      <c r="U146" s="221"/>
      <c r="V146" s="221"/>
      <c r="W146" s="221"/>
      <c r="X146" s="221"/>
      <c r="Y146" s="221"/>
      <c r="Z146" s="211"/>
      <c r="AA146" s="211"/>
      <c r="AB146" s="211"/>
      <c r="AC146" s="211"/>
      <c r="AD146" s="211"/>
      <c r="AE146" s="211"/>
      <c r="AF146" s="211"/>
      <c r="AG146" s="211" t="s">
        <v>226</v>
      </c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outlineLevel="2" x14ac:dyDescent="0.25">
      <c r="A147" s="218"/>
      <c r="B147" s="219"/>
      <c r="C147" s="245" t="s">
        <v>605</v>
      </c>
      <c r="D147" s="222"/>
      <c r="E147" s="223">
        <v>36</v>
      </c>
      <c r="F147" s="221"/>
      <c r="G147" s="221"/>
      <c r="H147" s="221"/>
      <c r="I147" s="221"/>
      <c r="J147" s="221"/>
      <c r="K147" s="221"/>
      <c r="L147" s="221"/>
      <c r="M147" s="221"/>
      <c r="N147" s="220"/>
      <c r="O147" s="220"/>
      <c r="P147" s="220"/>
      <c r="Q147" s="220"/>
      <c r="R147" s="221"/>
      <c r="S147" s="221"/>
      <c r="T147" s="221"/>
      <c r="U147" s="221"/>
      <c r="V147" s="221"/>
      <c r="W147" s="221"/>
      <c r="X147" s="221"/>
      <c r="Y147" s="221"/>
      <c r="Z147" s="211"/>
      <c r="AA147" s="211"/>
      <c r="AB147" s="211"/>
      <c r="AC147" s="211"/>
      <c r="AD147" s="211"/>
      <c r="AE147" s="211"/>
      <c r="AF147" s="211"/>
      <c r="AG147" s="211" t="s">
        <v>164</v>
      </c>
      <c r="AH147" s="211">
        <v>0</v>
      </c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3" x14ac:dyDescent="0.25">
      <c r="A148" s="218"/>
      <c r="B148" s="219"/>
      <c r="C148" s="245" t="s">
        <v>606</v>
      </c>
      <c r="D148" s="222"/>
      <c r="E148" s="223">
        <v>38</v>
      </c>
      <c r="F148" s="221"/>
      <c r="G148" s="221"/>
      <c r="H148" s="221"/>
      <c r="I148" s="221"/>
      <c r="J148" s="221"/>
      <c r="K148" s="221"/>
      <c r="L148" s="221"/>
      <c r="M148" s="221"/>
      <c r="N148" s="220"/>
      <c r="O148" s="220"/>
      <c r="P148" s="220"/>
      <c r="Q148" s="220"/>
      <c r="R148" s="221"/>
      <c r="S148" s="221"/>
      <c r="T148" s="221"/>
      <c r="U148" s="221"/>
      <c r="V148" s="221"/>
      <c r="W148" s="221"/>
      <c r="X148" s="221"/>
      <c r="Y148" s="221"/>
      <c r="Z148" s="211"/>
      <c r="AA148" s="211"/>
      <c r="AB148" s="211"/>
      <c r="AC148" s="211"/>
      <c r="AD148" s="211"/>
      <c r="AE148" s="211"/>
      <c r="AF148" s="211"/>
      <c r="AG148" s="211" t="s">
        <v>164</v>
      </c>
      <c r="AH148" s="211">
        <v>0</v>
      </c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outlineLevel="3" x14ac:dyDescent="0.25">
      <c r="A149" s="218"/>
      <c r="B149" s="219"/>
      <c r="C149" s="245" t="s">
        <v>607</v>
      </c>
      <c r="D149" s="222"/>
      <c r="E149" s="223">
        <v>22</v>
      </c>
      <c r="F149" s="221"/>
      <c r="G149" s="221"/>
      <c r="H149" s="221"/>
      <c r="I149" s="221"/>
      <c r="J149" s="221"/>
      <c r="K149" s="221"/>
      <c r="L149" s="221"/>
      <c r="M149" s="221"/>
      <c r="N149" s="220"/>
      <c r="O149" s="220"/>
      <c r="P149" s="220"/>
      <c r="Q149" s="220"/>
      <c r="R149" s="221"/>
      <c r="S149" s="221"/>
      <c r="T149" s="221"/>
      <c r="U149" s="221"/>
      <c r="V149" s="221"/>
      <c r="W149" s="221"/>
      <c r="X149" s="221"/>
      <c r="Y149" s="221"/>
      <c r="Z149" s="211"/>
      <c r="AA149" s="211"/>
      <c r="AB149" s="211"/>
      <c r="AC149" s="211"/>
      <c r="AD149" s="211"/>
      <c r="AE149" s="211"/>
      <c r="AF149" s="211"/>
      <c r="AG149" s="211" t="s">
        <v>164</v>
      </c>
      <c r="AH149" s="211">
        <v>0</v>
      </c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outlineLevel="3" x14ac:dyDescent="0.25">
      <c r="A150" s="218"/>
      <c r="B150" s="219"/>
      <c r="C150" s="245" t="s">
        <v>608</v>
      </c>
      <c r="D150" s="222"/>
      <c r="E150" s="223">
        <v>3</v>
      </c>
      <c r="F150" s="221"/>
      <c r="G150" s="221"/>
      <c r="H150" s="221"/>
      <c r="I150" s="221"/>
      <c r="J150" s="221"/>
      <c r="K150" s="221"/>
      <c r="L150" s="221"/>
      <c r="M150" s="221"/>
      <c r="N150" s="220"/>
      <c r="O150" s="220"/>
      <c r="P150" s="220"/>
      <c r="Q150" s="220"/>
      <c r="R150" s="221"/>
      <c r="S150" s="221"/>
      <c r="T150" s="221"/>
      <c r="U150" s="221"/>
      <c r="V150" s="221"/>
      <c r="W150" s="221"/>
      <c r="X150" s="221"/>
      <c r="Y150" s="221"/>
      <c r="Z150" s="211"/>
      <c r="AA150" s="211"/>
      <c r="AB150" s="211"/>
      <c r="AC150" s="211"/>
      <c r="AD150" s="211"/>
      <c r="AE150" s="211"/>
      <c r="AF150" s="211"/>
      <c r="AG150" s="211" t="s">
        <v>164</v>
      </c>
      <c r="AH150" s="211">
        <v>0</v>
      </c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ht="20" outlineLevel="1" x14ac:dyDescent="0.25">
      <c r="A151" s="232">
        <v>52</v>
      </c>
      <c r="B151" s="233" t="s">
        <v>481</v>
      </c>
      <c r="C151" s="243" t="s">
        <v>482</v>
      </c>
      <c r="D151" s="234" t="s">
        <v>239</v>
      </c>
      <c r="E151" s="235">
        <v>48</v>
      </c>
      <c r="F151" s="236"/>
      <c r="G151" s="237">
        <f>ROUND(E151*F151,2)</f>
        <v>0</v>
      </c>
      <c r="H151" s="236"/>
      <c r="I151" s="237">
        <f>ROUND(E151*H151,2)</f>
        <v>0</v>
      </c>
      <c r="J151" s="236"/>
      <c r="K151" s="237">
        <f>ROUND(E151*J151,2)</f>
        <v>0</v>
      </c>
      <c r="L151" s="237">
        <v>21</v>
      </c>
      <c r="M151" s="237">
        <f>G151*(1+L151/100)</f>
        <v>0</v>
      </c>
      <c r="N151" s="235">
        <v>0.28349999999999997</v>
      </c>
      <c r="O151" s="235">
        <f>ROUND(E151*N151,2)</f>
        <v>13.61</v>
      </c>
      <c r="P151" s="235">
        <v>0</v>
      </c>
      <c r="Q151" s="235">
        <f>ROUND(E151*P151,2)</f>
        <v>0</v>
      </c>
      <c r="R151" s="237" t="s">
        <v>222</v>
      </c>
      <c r="S151" s="237" t="s">
        <v>156</v>
      </c>
      <c r="T151" s="238" t="s">
        <v>223</v>
      </c>
      <c r="U151" s="221">
        <v>0.4</v>
      </c>
      <c r="V151" s="221">
        <f>ROUND(E151*U151,2)</f>
        <v>19.2</v>
      </c>
      <c r="W151" s="221"/>
      <c r="X151" s="221" t="s">
        <v>198</v>
      </c>
      <c r="Y151" s="221" t="s">
        <v>159</v>
      </c>
      <c r="Z151" s="211"/>
      <c r="AA151" s="211"/>
      <c r="AB151" s="211"/>
      <c r="AC151" s="211"/>
      <c r="AD151" s="211"/>
      <c r="AE151" s="211"/>
      <c r="AF151" s="211"/>
      <c r="AG151" s="211" t="s">
        <v>224</v>
      </c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</row>
    <row r="152" spans="1:60" outlineLevel="2" x14ac:dyDescent="0.25">
      <c r="A152" s="218"/>
      <c r="B152" s="219"/>
      <c r="C152" s="245" t="s">
        <v>595</v>
      </c>
      <c r="D152" s="222"/>
      <c r="E152" s="223">
        <v>48</v>
      </c>
      <c r="F152" s="221"/>
      <c r="G152" s="221"/>
      <c r="H152" s="221"/>
      <c r="I152" s="221"/>
      <c r="J152" s="221"/>
      <c r="K152" s="221"/>
      <c r="L152" s="221"/>
      <c r="M152" s="221"/>
      <c r="N152" s="220"/>
      <c r="O152" s="220"/>
      <c r="P152" s="220"/>
      <c r="Q152" s="220"/>
      <c r="R152" s="221"/>
      <c r="S152" s="221"/>
      <c r="T152" s="221"/>
      <c r="U152" s="221"/>
      <c r="V152" s="221"/>
      <c r="W152" s="221"/>
      <c r="X152" s="221"/>
      <c r="Y152" s="221"/>
      <c r="Z152" s="211"/>
      <c r="AA152" s="211"/>
      <c r="AB152" s="211"/>
      <c r="AC152" s="211"/>
      <c r="AD152" s="211"/>
      <c r="AE152" s="211"/>
      <c r="AF152" s="211"/>
      <c r="AG152" s="211" t="s">
        <v>164</v>
      </c>
      <c r="AH152" s="211">
        <v>0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outlineLevel="1" x14ac:dyDescent="0.25">
      <c r="A153" s="232">
        <v>53</v>
      </c>
      <c r="B153" s="233" t="s">
        <v>484</v>
      </c>
      <c r="C153" s="243" t="s">
        <v>485</v>
      </c>
      <c r="D153" s="234" t="s">
        <v>239</v>
      </c>
      <c r="E153" s="235">
        <v>48</v>
      </c>
      <c r="F153" s="236"/>
      <c r="G153" s="237">
        <f>ROUND(E153*F153,2)</f>
        <v>0</v>
      </c>
      <c r="H153" s="236"/>
      <c r="I153" s="237">
        <f>ROUND(E153*H153,2)</f>
        <v>0</v>
      </c>
      <c r="J153" s="236"/>
      <c r="K153" s="237">
        <f>ROUND(E153*J153,2)</f>
        <v>0</v>
      </c>
      <c r="L153" s="237">
        <v>21</v>
      </c>
      <c r="M153" s="237">
        <f>G153*(1+L153/100)</f>
        <v>0</v>
      </c>
      <c r="N153" s="235">
        <v>0</v>
      </c>
      <c r="O153" s="235">
        <f>ROUND(E153*N153,2)</f>
        <v>0</v>
      </c>
      <c r="P153" s="235">
        <v>0</v>
      </c>
      <c r="Q153" s="235">
        <f>ROUND(E153*P153,2)</f>
        <v>0</v>
      </c>
      <c r="R153" s="237" t="s">
        <v>222</v>
      </c>
      <c r="S153" s="237" t="s">
        <v>156</v>
      </c>
      <c r="T153" s="238" t="s">
        <v>223</v>
      </c>
      <c r="U153" s="221">
        <v>0.09</v>
      </c>
      <c r="V153" s="221">
        <f>ROUND(E153*U153,2)</f>
        <v>4.32</v>
      </c>
      <c r="W153" s="221"/>
      <c r="X153" s="221" t="s">
        <v>198</v>
      </c>
      <c r="Y153" s="221" t="s">
        <v>159</v>
      </c>
      <c r="Z153" s="211"/>
      <c r="AA153" s="211"/>
      <c r="AB153" s="211"/>
      <c r="AC153" s="211"/>
      <c r="AD153" s="211"/>
      <c r="AE153" s="211"/>
      <c r="AF153" s="211"/>
      <c r="AG153" s="211" t="s">
        <v>224</v>
      </c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2" x14ac:dyDescent="0.25">
      <c r="A154" s="218"/>
      <c r="B154" s="219"/>
      <c r="C154" s="261" t="s">
        <v>486</v>
      </c>
      <c r="D154" s="260"/>
      <c r="E154" s="260"/>
      <c r="F154" s="260"/>
      <c r="G154" s="260"/>
      <c r="H154" s="221"/>
      <c r="I154" s="221"/>
      <c r="J154" s="221"/>
      <c r="K154" s="221"/>
      <c r="L154" s="221"/>
      <c r="M154" s="221"/>
      <c r="N154" s="220"/>
      <c r="O154" s="220"/>
      <c r="P154" s="220"/>
      <c r="Q154" s="220"/>
      <c r="R154" s="221"/>
      <c r="S154" s="221"/>
      <c r="T154" s="221"/>
      <c r="U154" s="221"/>
      <c r="V154" s="221"/>
      <c r="W154" s="221"/>
      <c r="X154" s="221"/>
      <c r="Y154" s="221"/>
      <c r="Z154" s="211"/>
      <c r="AA154" s="211"/>
      <c r="AB154" s="211"/>
      <c r="AC154" s="211"/>
      <c r="AD154" s="211"/>
      <c r="AE154" s="211"/>
      <c r="AF154" s="211"/>
      <c r="AG154" s="211" t="s">
        <v>226</v>
      </c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</row>
    <row r="155" spans="1:60" outlineLevel="2" x14ac:dyDescent="0.25">
      <c r="A155" s="218"/>
      <c r="B155" s="219"/>
      <c r="C155" s="245" t="s">
        <v>595</v>
      </c>
      <c r="D155" s="222"/>
      <c r="E155" s="223">
        <v>48</v>
      </c>
      <c r="F155" s="221"/>
      <c r="G155" s="221"/>
      <c r="H155" s="221"/>
      <c r="I155" s="221"/>
      <c r="J155" s="221"/>
      <c r="K155" s="221"/>
      <c r="L155" s="221"/>
      <c r="M155" s="221"/>
      <c r="N155" s="220"/>
      <c r="O155" s="220"/>
      <c r="P155" s="220"/>
      <c r="Q155" s="220"/>
      <c r="R155" s="221"/>
      <c r="S155" s="221"/>
      <c r="T155" s="221"/>
      <c r="U155" s="221"/>
      <c r="V155" s="221"/>
      <c r="W155" s="221"/>
      <c r="X155" s="221"/>
      <c r="Y155" s="221"/>
      <c r="Z155" s="211"/>
      <c r="AA155" s="211"/>
      <c r="AB155" s="211"/>
      <c r="AC155" s="211"/>
      <c r="AD155" s="211"/>
      <c r="AE155" s="211"/>
      <c r="AF155" s="211"/>
      <c r="AG155" s="211" t="s">
        <v>164</v>
      </c>
      <c r="AH155" s="211">
        <v>0</v>
      </c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1" x14ac:dyDescent="0.25">
      <c r="A156" s="232">
        <v>54</v>
      </c>
      <c r="B156" s="233" t="s">
        <v>488</v>
      </c>
      <c r="C156" s="243" t="s">
        <v>489</v>
      </c>
      <c r="D156" s="234" t="s">
        <v>239</v>
      </c>
      <c r="E156" s="235">
        <v>96</v>
      </c>
      <c r="F156" s="236"/>
      <c r="G156" s="237">
        <f>ROUND(E156*F156,2)</f>
        <v>0</v>
      </c>
      <c r="H156" s="236"/>
      <c r="I156" s="237">
        <f>ROUND(E156*H156,2)</f>
        <v>0</v>
      </c>
      <c r="J156" s="236"/>
      <c r="K156" s="237">
        <f>ROUND(E156*J156,2)</f>
        <v>0</v>
      </c>
      <c r="L156" s="237">
        <v>21</v>
      </c>
      <c r="M156" s="237">
        <f>G156*(1+L156/100)</f>
        <v>0</v>
      </c>
      <c r="N156" s="235">
        <v>0</v>
      </c>
      <c r="O156" s="235">
        <f>ROUND(E156*N156,2)</f>
        <v>0</v>
      </c>
      <c r="P156" s="235">
        <v>0</v>
      </c>
      <c r="Q156" s="235">
        <f>ROUND(E156*P156,2)</f>
        <v>0</v>
      </c>
      <c r="R156" s="237" t="s">
        <v>222</v>
      </c>
      <c r="S156" s="237" t="s">
        <v>156</v>
      </c>
      <c r="T156" s="238" t="s">
        <v>223</v>
      </c>
      <c r="U156" s="221">
        <v>3.6999999999999998E-2</v>
      </c>
      <c r="V156" s="221">
        <f>ROUND(E156*U156,2)</f>
        <v>3.55</v>
      </c>
      <c r="W156" s="221"/>
      <c r="X156" s="221" t="s">
        <v>198</v>
      </c>
      <c r="Y156" s="221" t="s">
        <v>159</v>
      </c>
      <c r="Z156" s="211"/>
      <c r="AA156" s="211"/>
      <c r="AB156" s="211"/>
      <c r="AC156" s="211"/>
      <c r="AD156" s="211"/>
      <c r="AE156" s="211"/>
      <c r="AF156" s="211"/>
      <c r="AG156" s="211" t="s">
        <v>224</v>
      </c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outlineLevel="2" x14ac:dyDescent="0.25">
      <c r="A157" s="218"/>
      <c r="B157" s="219"/>
      <c r="C157" s="261" t="s">
        <v>490</v>
      </c>
      <c r="D157" s="260"/>
      <c r="E157" s="260"/>
      <c r="F157" s="260"/>
      <c r="G157" s="260"/>
      <c r="H157" s="221"/>
      <c r="I157" s="221"/>
      <c r="J157" s="221"/>
      <c r="K157" s="221"/>
      <c r="L157" s="221"/>
      <c r="M157" s="221"/>
      <c r="N157" s="220"/>
      <c r="O157" s="220"/>
      <c r="P157" s="220"/>
      <c r="Q157" s="220"/>
      <c r="R157" s="221"/>
      <c r="S157" s="221"/>
      <c r="T157" s="221"/>
      <c r="U157" s="221"/>
      <c r="V157" s="221"/>
      <c r="W157" s="221"/>
      <c r="X157" s="221"/>
      <c r="Y157" s="221"/>
      <c r="Z157" s="211"/>
      <c r="AA157" s="211"/>
      <c r="AB157" s="211"/>
      <c r="AC157" s="211"/>
      <c r="AD157" s="211"/>
      <c r="AE157" s="211"/>
      <c r="AF157" s="211"/>
      <c r="AG157" s="211" t="s">
        <v>226</v>
      </c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outlineLevel="2" x14ac:dyDescent="0.25">
      <c r="A158" s="218"/>
      <c r="B158" s="219"/>
      <c r="C158" s="245" t="s">
        <v>609</v>
      </c>
      <c r="D158" s="222"/>
      <c r="E158" s="223">
        <v>48</v>
      </c>
      <c r="F158" s="221"/>
      <c r="G158" s="221"/>
      <c r="H158" s="221"/>
      <c r="I158" s="221"/>
      <c r="J158" s="221"/>
      <c r="K158" s="221"/>
      <c r="L158" s="221"/>
      <c r="M158" s="221"/>
      <c r="N158" s="220"/>
      <c r="O158" s="220"/>
      <c r="P158" s="220"/>
      <c r="Q158" s="220"/>
      <c r="R158" s="221"/>
      <c r="S158" s="221"/>
      <c r="T158" s="221"/>
      <c r="U158" s="221"/>
      <c r="V158" s="221"/>
      <c r="W158" s="221"/>
      <c r="X158" s="221"/>
      <c r="Y158" s="221"/>
      <c r="Z158" s="211"/>
      <c r="AA158" s="211"/>
      <c r="AB158" s="211"/>
      <c r="AC158" s="211"/>
      <c r="AD158" s="211"/>
      <c r="AE158" s="211"/>
      <c r="AF158" s="211"/>
      <c r="AG158" s="211" t="s">
        <v>164</v>
      </c>
      <c r="AH158" s="211">
        <v>0</v>
      </c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outlineLevel="3" x14ac:dyDescent="0.25">
      <c r="A159" s="218"/>
      <c r="B159" s="219"/>
      <c r="C159" s="245" t="s">
        <v>610</v>
      </c>
      <c r="D159" s="222"/>
      <c r="E159" s="223">
        <v>48</v>
      </c>
      <c r="F159" s="221"/>
      <c r="G159" s="221"/>
      <c r="H159" s="221"/>
      <c r="I159" s="221"/>
      <c r="J159" s="221"/>
      <c r="K159" s="221"/>
      <c r="L159" s="221"/>
      <c r="M159" s="221"/>
      <c r="N159" s="220"/>
      <c r="O159" s="220"/>
      <c r="P159" s="220"/>
      <c r="Q159" s="220"/>
      <c r="R159" s="221"/>
      <c r="S159" s="221"/>
      <c r="T159" s="221"/>
      <c r="U159" s="221"/>
      <c r="V159" s="221"/>
      <c r="W159" s="221"/>
      <c r="X159" s="221"/>
      <c r="Y159" s="221"/>
      <c r="Z159" s="211"/>
      <c r="AA159" s="211"/>
      <c r="AB159" s="211"/>
      <c r="AC159" s="211"/>
      <c r="AD159" s="211"/>
      <c r="AE159" s="211"/>
      <c r="AF159" s="211"/>
      <c r="AG159" s="211" t="s">
        <v>164</v>
      </c>
      <c r="AH159" s="211">
        <v>0</v>
      </c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outlineLevel="1" x14ac:dyDescent="0.25">
      <c r="A160" s="232">
        <v>55</v>
      </c>
      <c r="B160" s="233" t="s">
        <v>504</v>
      </c>
      <c r="C160" s="243" t="s">
        <v>505</v>
      </c>
      <c r="D160" s="234" t="s">
        <v>435</v>
      </c>
      <c r="E160" s="235">
        <v>39.14</v>
      </c>
      <c r="F160" s="236"/>
      <c r="G160" s="237">
        <f>ROUND(E160*F160,2)</f>
        <v>0</v>
      </c>
      <c r="H160" s="236"/>
      <c r="I160" s="237">
        <f>ROUND(E160*H160,2)</f>
        <v>0</v>
      </c>
      <c r="J160" s="236"/>
      <c r="K160" s="237">
        <f>ROUND(E160*J160,2)</f>
        <v>0</v>
      </c>
      <c r="L160" s="237">
        <v>21</v>
      </c>
      <c r="M160" s="237">
        <f>G160*(1+L160/100)</f>
        <v>0</v>
      </c>
      <c r="N160" s="235">
        <v>0.06</v>
      </c>
      <c r="O160" s="235">
        <f>ROUND(E160*N160,2)</f>
        <v>2.35</v>
      </c>
      <c r="P160" s="235">
        <v>0</v>
      </c>
      <c r="Q160" s="235">
        <f>ROUND(E160*P160,2)</f>
        <v>0</v>
      </c>
      <c r="R160" s="237" t="s">
        <v>321</v>
      </c>
      <c r="S160" s="237" t="s">
        <v>156</v>
      </c>
      <c r="T160" s="238" t="s">
        <v>223</v>
      </c>
      <c r="U160" s="221">
        <v>0</v>
      </c>
      <c r="V160" s="221">
        <f>ROUND(E160*U160,2)</f>
        <v>0</v>
      </c>
      <c r="W160" s="221"/>
      <c r="X160" s="221" t="s">
        <v>323</v>
      </c>
      <c r="Y160" s="221" t="s">
        <v>159</v>
      </c>
      <c r="Z160" s="211"/>
      <c r="AA160" s="211"/>
      <c r="AB160" s="211"/>
      <c r="AC160" s="211"/>
      <c r="AD160" s="211"/>
      <c r="AE160" s="211"/>
      <c r="AF160" s="211"/>
      <c r="AG160" s="211" t="s">
        <v>324</v>
      </c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outlineLevel="2" x14ac:dyDescent="0.25">
      <c r="A161" s="218"/>
      <c r="B161" s="219"/>
      <c r="C161" s="245" t="s">
        <v>611</v>
      </c>
      <c r="D161" s="222"/>
      <c r="E161" s="223">
        <v>39.14</v>
      </c>
      <c r="F161" s="221"/>
      <c r="G161" s="221"/>
      <c r="H161" s="221"/>
      <c r="I161" s="221"/>
      <c r="J161" s="221"/>
      <c r="K161" s="221"/>
      <c r="L161" s="221"/>
      <c r="M161" s="221"/>
      <c r="N161" s="220"/>
      <c r="O161" s="220"/>
      <c r="P161" s="220"/>
      <c r="Q161" s="220"/>
      <c r="R161" s="221"/>
      <c r="S161" s="221"/>
      <c r="T161" s="221"/>
      <c r="U161" s="221"/>
      <c r="V161" s="221"/>
      <c r="W161" s="221"/>
      <c r="X161" s="221"/>
      <c r="Y161" s="221"/>
      <c r="Z161" s="211"/>
      <c r="AA161" s="211"/>
      <c r="AB161" s="211"/>
      <c r="AC161" s="211"/>
      <c r="AD161" s="211"/>
      <c r="AE161" s="211"/>
      <c r="AF161" s="211"/>
      <c r="AG161" s="211" t="s">
        <v>164</v>
      </c>
      <c r="AH161" s="211">
        <v>0</v>
      </c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outlineLevel="1" x14ac:dyDescent="0.25">
      <c r="A162" s="232">
        <v>56</v>
      </c>
      <c r="B162" s="233" t="s">
        <v>508</v>
      </c>
      <c r="C162" s="243" t="s">
        <v>509</v>
      </c>
      <c r="D162" s="234" t="s">
        <v>435</v>
      </c>
      <c r="E162" s="235">
        <v>37.08</v>
      </c>
      <c r="F162" s="236"/>
      <c r="G162" s="237">
        <f>ROUND(E162*F162,2)</f>
        <v>0</v>
      </c>
      <c r="H162" s="236"/>
      <c r="I162" s="237">
        <f>ROUND(E162*H162,2)</f>
        <v>0</v>
      </c>
      <c r="J162" s="236"/>
      <c r="K162" s="237">
        <f>ROUND(E162*J162,2)</f>
        <v>0</v>
      </c>
      <c r="L162" s="237">
        <v>21</v>
      </c>
      <c r="M162" s="237">
        <f>G162*(1+L162/100)</f>
        <v>0</v>
      </c>
      <c r="N162" s="235">
        <v>0.08</v>
      </c>
      <c r="O162" s="235">
        <f>ROUND(E162*N162,2)</f>
        <v>2.97</v>
      </c>
      <c r="P162" s="235">
        <v>0</v>
      </c>
      <c r="Q162" s="235">
        <f>ROUND(E162*P162,2)</f>
        <v>0</v>
      </c>
      <c r="R162" s="237" t="s">
        <v>321</v>
      </c>
      <c r="S162" s="237" t="s">
        <v>156</v>
      </c>
      <c r="T162" s="238" t="s">
        <v>223</v>
      </c>
      <c r="U162" s="221">
        <v>0</v>
      </c>
      <c r="V162" s="221">
        <f>ROUND(E162*U162,2)</f>
        <v>0</v>
      </c>
      <c r="W162" s="221"/>
      <c r="X162" s="221" t="s">
        <v>323</v>
      </c>
      <c r="Y162" s="221" t="s">
        <v>159</v>
      </c>
      <c r="Z162" s="211"/>
      <c r="AA162" s="211"/>
      <c r="AB162" s="211"/>
      <c r="AC162" s="211"/>
      <c r="AD162" s="211"/>
      <c r="AE162" s="211"/>
      <c r="AF162" s="211"/>
      <c r="AG162" s="211" t="s">
        <v>324</v>
      </c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2" x14ac:dyDescent="0.25">
      <c r="A163" s="218"/>
      <c r="B163" s="219"/>
      <c r="C163" s="262" t="s">
        <v>407</v>
      </c>
      <c r="D163" s="258"/>
      <c r="E163" s="259"/>
      <c r="F163" s="221"/>
      <c r="G163" s="221"/>
      <c r="H163" s="221"/>
      <c r="I163" s="221"/>
      <c r="J163" s="221"/>
      <c r="K163" s="221"/>
      <c r="L163" s="221"/>
      <c r="M163" s="221"/>
      <c r="N163" s="220"/>
      <c r="O163" s="220"/>
      <c r="P163" s="220"/>
      <c r="Q163" s="220"/>
      <c r="R163" s="221"/>
      <c r="S163" s="221"/>
      <c r="T163" s="221"/>
      <c r="U163" s="221"/>
      <c r="V163" s="221"/>
      <c r="W163" s="221"/>
      <c r="X163" s="221"/>
      <c r="Y163" s="221"/>
      <c r="Z163" s="211"/>
      <c r="AA163" s="211"/>
      <c r="AB163" s="211"/>
      <c r="AC163" s="211"/>
      <c r="AD163" s="211"/>
      <c r="AE163" s="211"/>
      <c r="AF163" s="211"/>
      <c r="AG163" s="211" t="s">
        <v>164</v>
      </c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outlineLevel="3" x14ac:dyDescent="0.25">
      <c r="A164" s="218"/>
      <c r="B164" s="219"/>
      <c r="C164" s="263" t="s">
        <v>612</v>
      </c>
      <c r="D164" s="258"/>
      <c r="E164" s="259">
        <v>48</v>
      </c>
      <c r="F164" s="221"/>
      <c r="G164" s="221"/>
      <c r="H164" s="221"/>
      <c r="I164" s="221"/>
      <c r="J164" s="221"/>
      <c r="K164" s="221"/>
      <c r="L164" s="221"/>
      <c r="M164" s="221"/>
      <c r="N164" s="220"/>
      <c r="O164" s="220"/>
      <c r="P164" s="220"/>
      <c r="Q164" s="220"/>
      <c r="R164" s="221"/>
      <c r="S164" s="221"/>
      <c r="T164" s="221"/>
      <c r="U164" s="221"/>
      <c r="V164" s="221"/>
      <c r="W164" s="221"/>
      <c r="X164" s="221"/>
      <c r="Y164" s="221"/>
      <c r="Z164" s="211"/>
      <c r="AA164" s="211"/>
      <c r="AB164" s="211"/>
      <c r="AC164" s="211"/>
      <c r="AD164" s="211"/>
      <c r="AE164" s="211"/>
      <c r="AF164" s="211"/>
      <c r="AG164" s="211" t="s">
        <v>164</v>
      </c>
      <c r="AH164" s="211">
        <v>2</v>
      </c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outlineLevel="3" x14ac:dyDescent="0.25">
      <c r="A165" s="218"/>
      <c r="B165" s="219"/>
      <c r="C165" s="263" t="s">
        <v>613</v>
      </c>
      <c r="D165" s="258"/>
      <c r="E165" s="259">
        <v>-12</v>
      </c>
      <c r="F165" s="221"/>
      <c r="G165" s="221"/>
      <c r="H165" s="221"/>
      <c r="I165" s="221"/>
      <c r="J165" s="221"/>
      <c r="K165" s="221"/>
      <c r="L165" s="221"/>
      <c r="M165" s="221"/>
      <c r="N165" s="220"/>
      <c r="O165" s="220"/>
      <c r="P165" s="220"/>
      <c r="Q165" s="220"/>
      <c r="R165" s="221"/>
      <c r="S165" s="221"/>
      <c r="T165" s="221"/>
      <c r="U165" s="221"/>
      <c r="V165" s="221"/>
      <c r="W165" s="221"/>
      <c r="X165" s="221"/>
      <c r="Y165" s="221"/>
      <c r="Z165" s="211"/>
      <c r="AA165" s="211"/>
      <c r="AB165" s="211"/>
      <c r="AC165" s="211"/>
      <c r="AD165" s="211"/>
      <c r="AE165" s="211"/>
      <c r="AF165" s="211"/>
      <c r="AG165" s="211" t="s">
        <v>164</v>
      </c>
      <c r="AH165" s="211">
        <v>2</v>
      </c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outlineLevel="3" x14ac:dyDescent="0.25">
      <c r="A166" s="218"/>
      <c r="B166" s="219"/>
      <c r="C166" s="262" t="s">
        <v>414</v>
      </c>
      <c r="D166" s="258"/>
      <c r="E166" s="259"/>
      <c r="F166" s="221"/>
      <c r="G166" s="221"/>
      <c r="H166" s="221"/>
      <c r="I166" s="221"/>
      <c r="J166" s="221"/>
      <c r="K166" s="221"/>
      <c r="L166" s="221"/>
      <c r="M166" s="221"/>
      <c r="N166" s="220"/>
      <c r="O166" s="220"/>
      <c r="P166" s="220"/>
      <c r="Q166" s="220"/>
      <c r="R166" s="221"/>
      <c r="S166" s="221"/>
      <c r="T166" s="221"/>
      <c r="U166" s="221"/>
      <c r="V166" s="221"/>
      <c r="W166" s="221"/>
      <c r="X166" s="221"/>
      <c r="Y166" s="221"/>
      <c r="Z166" s="211"/>
      <c r="AA166" s="211"/>
      <c r="AB166" s="211"/>
      <c r="AC166" s="211"/>
      <c r="AD166" s="211"/>
      <c r="AE166" s="211"/>
      <c r="AF166" s="211"/>
      <c r="AG166" s="211" t="s">
        <v>164</v>
      </c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outlineLevel="3" x14ac:dyDescent="0.25">
      <c r="A167" s="218"/>
      <c r="B167" s="219"/>
      <c r="C167" s="245" t="s">
        <v>614</v>
      </c>
      <c r="D167" s="222"/>
      <c r="E167" s="223">
        <v>37.08</v>
      </c>
      <c r="F167" s="221"/>
      <c r="G167" s="221"/>
      <c r="H167" s="221"/>
      <c r="I167" s="221"/>
      <c r="J167" s="221"/>
      <c r="K167" s="221"/>
      <c r="L167" s="221"/>
      <c r="M167" s="221"/>
      <c r="N167" s="220"/>
      <c r="O167" s="220"/>
      <c r="P167" s="220"/>
      <c r="Q167" s="220"/>
      <c r="R167" s="221"/>
      <c r="S167" s="221"/>
      <c r="T167" s="221"/>
      <c r="U167" s="221"/>
      <c r="V167" s="221"/>
      <c r="W167" s="221"/>
      <c r="X167" s="221"/>
      <c r="Y167" s="221"/>
      <c r="Z167" s="211"/>
      <c r="AA167" s="211"/>
      <c r="AB167" s="211"/>
      <c r="AC167" s="211"/>
      <c r="AD167" s="211"/>
      <c r="AE167" s="211"/>
      <c r="AF167" s="211"/>
      <c r="AG167" s="211" t="s">
        <v>164</v>
      </c>
      <c r="AH167" s="211">
        <v>0</v>
      </c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</row>
    <row r="168" spans="1:60" ht="20" outlineLevel="1" x14ac:dyDescent="0.25">
      <c r="A168" s="232">
        <v>57</v>
      </c>
      <c r="B168" s="233" t="s">
        <v>514</v>
      </c>
      <c r="C168" s="243" t="s">
        <v>515</v>
      </c>
      <c r="D168" s="234" t="s">
        <v>435</v>
      </c>
      <c r="E168" s="235">
        <v>22.66</v>
      </c>
      <c r="F168" s="236"/>
      <c r="G168" s="237">
        <f>ROUND(E168*F168,2)</f>
        <v>0</v>
      </c>
      <c r="H168" s="236"/>
      <c r="I168" s="237">
        <f>ROUND(E168*H168,2)</f>
        <v>0</v>
      </c>
      <c r="J168" s="236"/>
      <c r="K168" s="237">
        <f>ROUND(E168*J168,2)</f>
        <v>0</v>
      </c>
      <c r="L168" s="237">
        <v>21</v>
      </c>
      <c r="M168" s="237">
        <f>G168*(1+L168/100)</f>
        <v>0</v>
      </c>
      <c r="N168" s="235">
        <v>5.1999999999999998E-2</v>
      </c>
      <c r="O168" s="235">
        <f>ROUND(E168*N168,2)</f>
        <v>1.18</v>
      </c>
      <c r="P168" s="235">
        <v>0</v>
      </c>
      <c r="Q168" s="235">
        <f>ROUND(E168*P168,2)</f>
        <v>0</v>
      </c>
      <c r="R168" s="237" t="s">
        <v>321</v>
      </c>
      <c r="S168" s="237" t="s">
        <v>156</v>
      </c>
      <c r="T168" s="238" t="s">
        <v>223</v>
      </c>
      <c r="U168" s="221">
        <v>0</v>
      </c>
      <c r="V168" s="221">
        <f>ROUND(E168*U168,2)</f>
        <v>0</v>
      </c>
      <c r="W168" s="221"/>
      <c r="X168" s="221" t="s">
        <v>323</v>
      </c>
      <c r="Y168" s="221" t="s">
        <v>159</v>
      </c>
      <c r="Z168" s="211"/>
      <c r="AA168" s="211"/>
      <c r="AB168" s="211"/>
      <c r="AC168" s="211"/>
      <c r="AD168" s="211"/>
      <c r="AE168" s="211"/>
      <c r="AF168" s="211"/>
      <c r="AG168" s="211" t="s">
        <v>324</v>
      </c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</row>
    <row r="169" spans="1:60" outlineLevel="2" x14ac:dyDescent="0.25">
      <c r="A169" s="218"/>
      <c r="B169" s="219"/>
      <c r="C169" s="262" t="s">
        <v>407</v>
      </c>
      <c r="D169" s="258"/>
      <c r="E169" s="259"/>
      <c r="F169" s="221"/>
      <c r="G169" s="221"/>
      <c r="H169" s="221"/>
      <c r="I169" s="221"/>
      <c r="J169" s="221"/>
      <c r="K169" s="221"/>
      <c r="L169" s="221"/>
      <c r="M169" s="221"/>
      <c r="N169" s="220"/>
      <c r="O169" s="220"/>
      <c r="P169" s="220"/>
      <c r="Q169" s="220"/>
      <c r="R169" s="221"/>
      <c r="S169" s="221"/>
      <c r="T169" s="221"/>
      <c r="U169" s="221"/>
      <c r="V169" s="221"/>
      <c r="W169" s="221"/>
      <c r="X169" s="221"/>
      <c r="Y169" s="221"/>
      <c r="Z169" s="211"/>
      <c r="AA169" s="211"/>
      <c r="AB169" s="211"/>
      <c r="AC169" s="211"/>
      <c r="AD169" s="211"/>
      <c r="AE169" s="211"/>
      <c r="AF169" s="211"/>
      <c r="AG169" s="211" t="s">
        <v>164</v>
      </c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</row>
    <row r="170" spans="1:60" outlineLevel="3" x14ac:dyDescent="0.25">
      <c r="A170" s="218"/>
      <c r="B170" s="219"/>
      <c r="C170" s="263" t="s">
        <v>615</v>
      </c>
      <c r="D170" s="258"/>
      <c r="E170" s="259">
        <v>12</v>
      </c>
      <c r="F170" s="221"/>
      <c r="G170" s="221"/>
      <c r="H170" s="221"/>
      <c r="I170" s="221"/>
      <c r="J170" s="221"/>
      <c r="K170" s="221"/>
      <c r="L170" s="221"/>
      <c r="M170" s="221"/>
      <c r="N170" s="220"/>
      <c r="O170" s="220"/>
      <c r="P170" s="220"/>
      <c r="Q170" s="220"/>
      <c r="R170" s="221"/>
      <c r="S170" s="221"/>
      <c r="T170" s="221"/>
      <c r="U170" s="221"/>
      <c r="V170" s="221"/>
      <c r="W170" s="221"/>
      <c r="X170" s="221"/>
      <c r="Y170" s="221"/>
      <c r="Z170" s="211"/>
      <c r="AA170" s="211"/>
      <c r="AB170" s="211"/>
      <c r="AC170" s="211"/>
      <c r="AD170" s="211"/>
      <c r="AE170" s="211"/>
      <c r="AF170" s="211"/>
      <c r="AG170" s="211" t="s">
        <v>164</v>
      </c>
      <c r="AH170" s="211">
        <v>2</v>
      </c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</row>
    <row r="171" spans="1:60" outlineLevel="3" x14ac:dyDescent="0.25">
      <c r="A171" s="218"/>
      <c r="B171" s="219"/>
      <c r="C171" s="263" t="s">
        <v>616</v>
      </c>
      <c r="D171" s="258"/>
      <c r="E171" s="259">
        <v>10</v>
      </c>
      <c r="F171" s="221"/>
      <c r="G171" s="221"/>
      <c r="H171" s="221"/>
      <c r="I171" s="221"/>
      <c r="J171" s="221"/>
      <c r="K171" s="221"/>
      <c r="L171" s="221"/>
      <c r="M171" s="221"/>
      <c r="N171" s="220"/>
      <c r="O171" s="220"/>
      <c r="P171" s="220"/>
      <c r="Q171" s="220"/>
      <c r="R171" s="221"/>
      <c r="S171" s="221"/>
      <c r="T171" s="221"/>
      <c r="U171" s="221"/>
      <c r="V171" s="221"/>
      <c r="W171" s="221"/>
      <c r="X171" s="221"/>
      <c r="Y171" s="221"/>
      <c r="Z171" s="211"/>
      <c r="AA171" s="211"/>
      <c r="AB171" s="211"/>
      <c r="AC171" s="211"/>
      <c r="AD171" s="211"/>
      <c r="AE171" s="211"/>
      <c r="AF171" s="211"/>
      <c r="AG171" s="211" t="s">
        <v>164</v>
      </c>
      <c r="AH171" s="211">
        <v>2</v>
      </c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</row>
    <row r="172" spans="1:60" outlineLevel="3" x14ac:dyDescent="0.25">
      <c r="A172" s="218"/>
      <c r="B172" s="219"/>
      <c r="C172" s="262" t="s">
        <v>414</v>
      </c>
      <c r="D172" s="258"/>
      <c r="E172" s="259"/>
      <c r="F172" s="221"/>
      <c r="G172" s="221"/>
      <c r="H172" s="221"/>
      <c r="I172" s="221"/>
      <c r="J172" s="221"/>
      <c r="K172" s="221"/>
      <c r="L172" s="221"/>
      <c r="M172" s="221"/>
      <c r="N172" s="220"/>
      <c r="O172" s="220"/>
      <c r="P172" s="220"/>
      <c r="Q172" s="220"/>
      <c r="R172" s="221"/>
      <c r="S172" s="221"/>
      <c r="T172" s="221"/>
      <c r="U172" s="221"/>
      <c r="V172" s="221"/>
      <c r="W172" s="221"/>
      <c r="X172" s="221"/>
      <c r="Y172" s="221"/>
      <c r="Z172" s="211"/>
      <c r="AA172" s="211"/>
      <c r="AB172" s="211"/>
      <c r="AC172" s="211"/>
      <c r="AD172" s="211"/>
      <c r="AE172" s="211"/>
      <c r="AF172" s="211"/>
      <c r="AG172" s="211" t="s">
        <v>164</v>
      </c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outlineLevel="3" x14ac:dyDescent="0.25">
      <c r="A173" s="218"/>
      <c r="B173" s="219"/>
      <c r="C173" s="245" t="s">
        <v>617</v>
      </c>
      <c r="D173" s="222"/>
      <c r="E173" s="223">
        <v>22.66</v>
      </c>
      <c r="F173" s="221"/>
      <c r="G173" s="221"/>
      <c r="H173" s="221"/>
      <c r="I173" s="221"/>
      <c r="J173" s="221"/>
      <c r="K173" s="221"/>
      <c r="L173" s="221"/>
      <c r="M173" s="221"/>
      <c r="N173" s="220"/>
      <c r="O173" s="220"/>
      <c r="P173" s="220"/>
      <c r="Q173" s="220"/>
      <c r="R173" s="221"/>
      <c r="S173" s="221"/>
      <c r="T173" s="221"/>
      <c r="U173" s="221"/>
      <c r="V173" s="221"/>
      <c r="W173" s="221"/>
      <c r="X173" s="221"/>
      <c r="Y173" s="221"/>
      <c r="Z173" s="211"/>
      <c r="AA173" s="211"/>
      <c r="AB173" s="211"/>
      <c r="AC173" s="211"/>
      <c r="AD173" s="211"/>
      <c r="AE173" s="211"/>
      <c r="AF173" s="211"/>
      <c r="AG173" s="211" t="s">
        <v>164</v>
      </c>
      <c r="AH173" s="211">
        <v>0</v>
      </c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</row>
    <row r="174" spans="1:60" ht="20" outlineLevel="1" x14ac:dyDescent="0.25">
      <c r="A174" s="232">
        <v>58</v>
      </c>
      <c r="B174" s="233" t="s">
        <v>519</v>
      </c>
      <c r="C174" s="243" t="s">
        <v>520</v>
      </c>
      <c r="D174" s="234" t="s">
        <v>435</v>
      </c>
      <c r="E174" s="235">
        <v>1.03</v>
      </c>
      <c r="F174" s="236"/>
      <c r="G174" s="237">
        <f>ROUND(E174*F174,2)</f>
        <v>0</v>
      </c>
      <c r="H174" s="236"/>
      <c r="I174" s="237">
        <f>ROUND(E174*H174,2)</f>
        <v>0</v>
      </c>
      <c r="J174" s="236"/>
      <c r="K174" s="237">
        <f>ROUND(E174*J174,2)</f>
        <v>0</v>
      </c>
      <c r="L174" s="237">
        <v>21</v>
      </c>
      <c r="M174" s="237">
        <f>G174*(1+L174/100)</f>
        <v>0</v>
      </c>
      <c r="N174" s="235">
        <v>6.9000000000000006E-2</v>
      </c>
      <c r="O174" s="235">
        <f>ROUND(E174*N174,2)</f>
        <v>7.0000000000000007E-2</v>
      </c>
      <c r="P174" s="235">
        <v>0</v>
      </c>
      <c r="Q174" s="235">
        <f>ROUND(E174*P174,2)</f>
        <v>0</v>
      </c>
      <c r="R174" s="237" t="s">
        <v>321</v>
      </c>
      <c r="S174" s="237" t="s">
        <v>156</v>
      </c>
      <c r="T174" s="238" t="s">
        <v>223</v>
      </c>
      <c r="U174" s="221">
        <v>0</v>
      </c>
      <c r="V174" s="221">
        <f>ROUND(E174*U174,2)</f>
        <v>0</v>
      </c>
      <c r="W174" s="221"/>
      <c r="X174" s="221" t="s">
        <v>323</v>
      </c>
      <c r="Y174" s="221" t="s">
        <v>159</v>
      </c>
      <c r="Z174" s="211"/>
      <c r="AA174" s="211"/>
      <c r="AB174" s="211"/>
      <c r="AC174" s="211"/>
      <c r="AD174" s="211"/>
      <c r="AE174" s="211"/>
      <c r="AF174" s="211"/>
      <c r="AG174" s="211" t="s">
        <v>324</v>
      </c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outlineLevel="2" x14ac:dyDescent="0.25">
      <c r="A175" s="218"/>
      <c r="B175" s="219"/>
      <c r="C175" s="245" t="s">
        <v>618</v>
      </c>
      <c r="D175" s="222"/>
      <c r="E175" s="223">
        <v>1.03</v>
      </c>
      <c r="F175" s="221"/>
      <c r="G175" s="221"/>
      <c r="H175" s="221"/>
      <c r="I175" s="221"/>
      <c r="J175" s="221"/>
      <c r="K175" s="221"/>
      <c r="L175" s="221"/>
      <c r="M175" s="221"/>
      <c r="N175" s="220"/>
      <c r="O175" s="220"/>
      <c r="P175" s="220"/>
      <c r="Q175" s="220"/>
      <c r="R175" s="221"/>
      <c r="S175" s="221"/>
      <c r="T175" s="221"/>
      <c r="U175" s="221"/>
      <c r="V175" s="221"/>
      <c r="W175" s="221"/>
      <c r="X175" s="221"/>
      <c r="Y175" s="221"/>
      <c r="Z175" s="211"/>
      <c r="AA175" s="211"/>
      <c r="AB175" s="211"/>
      <c r="AC175" s="211"/>
      <c r="AD175" s="211"/>
      <c r="AE175" s="211"/>
      <c r="AF175" s="211"/>
      <c r="AG175" s="211" t="s">
        <v>164</v>
      </c>
      <c r="AH175" s="211">
        <v>0</v>
      </c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ht="20" outlineLevel="1" x14ac:dyDescent="0.25">
      <c r="A176" s="232">
        <v>59</v>
      </c>
      <c r="B176" s="233" t="s">
        <v>522</v>
      </c>
      <c r="C176" s="243" t="s">
        <v>523</v>
      </c>
      <c r="D176" s="234" t="s">
        <v>435</v>
      </c>
      <c r="E176" s="235">
        <v>2.06</v>
      </c>
      <c r="F176" s="236"/>
      <c r="G176" s="237">
        <f>ROUND(E176*F176,2)</f>
        <v>0</v>
      </c>
      <c r="H176" s="236"/>
      <c r="I176" s="237">
        <f>ROUND(E176*H176,2)</f>
        <v>0</v>
      </c>
      <c r="J176" s="236"/>
      <c r="K176" s="237">
        <f>ROUND(E176*J176,2)</f>
        <v>0</v>
      </c>
      <c r="L176" s="237">
        <v>21</v>
      </c>
      <c r="M176" s="237">
        <f>G176*(1+L176/100)</f>
        <v>0</v>
      </c>
      <c r="N176" s="235">
        <v>6.9000000000000006E-2</v>
      </c>
      <c r="O176" s="235">
        <f>ROUND(E176*N176,2)</f>
        <v>0.14000000000000001</v>
      </c>
      <c r="P176" s="235">
        <v>0</v>
      </c>
      <c r="Q176" s="235">
        <f>ROUND(E176*P176,2)</f>
        <v>0</v>
      </c>
      <c r="R176" s="237" t="s">
        <v>321</v>
      </c>
      <c r="S176" s="237" t="s">
        <v>156</v>
      </c>
      <c r="T176" s="238" t="s">
        <v>223</v>
      </c>
      <c r="U176" s="221">
        <v>0</v>
      </c>
      <c r="V176" s="221">
        <f>ROUND(E176*U176,2)</f>
        <v>0</v>
      </c>
      <c r="W176" s="221"/>
      <c r="X176" s="221" t="s">
        <v>323</v>
      </c>
      <c r="Y176" s="221" t="s">
        <v>159</v>
      </c>
      <c r="Z176" s="211"/>
      <c r="AA176" s="211"/>
      <c r="AB176" s="211"/>
      <c r="AC176" s="211"/>
      <c r="AD176" s="211"/>
      <c r="AE176" s="211"/>
      <c r="AF176" s="211"/>
      <c r="AG176" s="211" t="s">
        <v>324</v>
      </c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</row>
    <row r="177" spans="1:60" outlineLevel="2" x14ac:dyDescent="0.25">
      <c r="A177" s="218"/>
      <c r="B177" s="219"/>
      <c r="C177" s="245" t="s">
        <v>619</v>
      </c>
      <c r="D177" s="222"/>
      <c r="E177" s="223">
        <v>2.06</v>
      </c>
      <c r="F177" s="221"/>
      <c r="G177" s="221"/>
      <c r="H177" s="221"/>
      <c r="I177" s="221"/>
      <c r="J177" s="221"/>
      <c r="K177" s="221"/>
      <c r="L177" s="221"/>
      <c r="M177" s="221"/>
      <c r="N177" s="220"/>
      <c r="O177" s="220"/>
      <c r="P177" s="220"/>
      <c r="Q177" s="220"/>
      <c r="R177" s="221"/>
      <c r="S177" s="221"/>
      <c r="T177" s="221"/>
      <c r="U177" s="221"/>
      <c r="V177" s="221"/>
      <c r="W177" s="221"/>
      <c r="X177" s="221"/>
      <c r="Y177" s="221"/>
      <c r="Z177" s="211"/>
      <c r="AA177" s="211"/>
      <c r="AB177" s="211"/>
      <c r="AC177" s="211"/>
      <c r="AD177" s="211"/>
      <c r="AE177" s="211"/>
      <c r="AF177" s="211"/>
      <c r="AG177" s="211" t="s">
        <v>164</v>
      </c>
      <c r="AH177" s="211">
        <v>0</v>
      </c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</row>
    <row r="178" spans="1:60" ht="13" x14ac:dyDescent="0.25">
      <c r="A178" s="225" t="s">
        <v>151</v>
      </c>
      <c r="B178" s="226" t="s">
        <v>111</v>
      </c>
      <c r="C178" s="242" t="s">
        <v>112</v>
      </c>
      <c r="D178" s="227"/>
      <c r="E178" s="228"/>
      <c r="F178" s="229"/>
      <c r="G178" s="229">
        <f>SUMIF(AG179:AG184,"&lt;&gt;NOR",G179:G184)</f>
        <v>0</v>
      </c>
      <c r="H178" s="229"/>
      <c r="I178" s="229">
        <f>SUM(I179:I184)</f>
        <v>0</v>
      </c>
      <c r="J178" s="229"/>
      <c r="K178" s="229">
        <f>SUM(K179:K184)</f>
        <v>0</v>
      </c>
      <c r="L178" s="229"/>
      <c r="M178" s="229">
        <f>SUM(M179:M184)</f>
        <v>0</v>
      </c>
      <c r="N178" s="228"/>
      <c r="O178" s="228">
        <f>SUM(O179:O184)</f>
        <v>0</v>
      </c>
      <c r="P178" s="228"/>
      <c r="Q178" s="228">
        <f>SUM(Q179:Q184)</f>
        <v>0</v>
      </c>
      <c r="R178" s="229"/>
      <c r="S178" s="229"/>
      <c r="T178" s="230"/>
      <c r="U178" s="224"/>
      <c r="V178" s="224">
        <f>SUM(V179:V184)</f>
        <v>0</v>
      </c>
      <c r="W178" s="224"/>
      <c r="X178" s="224"/>
      <c r="Y178" s="224"/>
      <c r="AG178" t="s">
        <v>152</v>
      </c>
    </row>
    <row r="179" spans="1:60" outlineLevel="1" x14ac:dyDescent="0.25">
      <c r="A179" s="232">
        <v>60</v>
      </c>
      <c r="B179" s="233" t="s">
        <v>528</v>
      </c>
      <c r="C179" s="243" t="s">
        <v>529</v>
      </c>
      <c r="D179" s="234" t="s">
        <v>320</v>
      </c>
      <c r="E179" s="235">
        <v>11.4816</v>
      </c>
      <c r="F179" s="236"/>
      <c r="G179" s="237">
        <f>ROUND(E179*F179,2)</f>
        <v>0</v>
      </c>
      <c r="H179" s="236"/>
      <c r="I179" s="237">
        <f>ROUND(E179*H179,2)</f>
        <v>0</v>
      </c>
      <c r="J179" s="236"/>
      <c r="K179" s="237">
        <f>ROUND(E179*J179,2)</f>
        <v>0</v>
      </c>
      <c r="L179" s="237">
        <v>21</v>
      </c>
      <c r="M179" s="237">
        <f>G179*(1+L179/100)</f>
        <v>0</v>
      </c>
      <c r="N179" s="235">
        <v>0</v>
      </c>
      <c r="O179" s="235">
        <f>ROUND(E179*N179,2)</f>
        <v>0</v>
      </c>
      <c r="P179" s="235">
        <v>0</v>
      </c>
      <c r="Q179" s="235">
        <f>ROUND(E179*P179,2)</f>
        <v>0</v>
      </c>
      <c r="R179" s="237" t="s">
        <v>530</v>
      </c>
      <c r="S179" s="237" t="s">
        <v>223</v>
      </c>
      <c r="T179" s="238" t="s">
        <v>223</v>
      </c>
      <c r="U179" s="221">
        <v>0</v>
      </c>
      <c r="V179" s="221">
        <f>ROUND(E179*U179,2)</f>
        <v>0</v>
      </c>
      <c r="W179" s="221"/>
      <c r="X179" s="221" t="s">
        <v>198</v>
      </c>
      <c r="Y179" s="221" t="s">
        <v>159</v>
      </c>
      <c r="Z179" s="211"/>
      <c r="AA179" s="211"/>
      <c r="AB179" s="211"/>
      <c r="AC179" s="211"/>
      <c r="AD179" s="211"/>
      <c r="AE179" s="211"/>
      <c r="AF179" s="211"/>
      <c r="AG179" s="211" t="s">
        <v>224</v>
      </c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</row>
    <row r="180" spans="1:60" outlineLevel="2" x14ac:dyDescent="0.25">
      <c r="A180" s="218"/>
      <c r="B180" s="219"/>
      <c r="C180" s="245" t="s">
        <v>531</v>
      </c>
      <c r="D180" s="222"/>
      <c r="E180" s="223">
        <v>11.4816</v>
      </c>
      <c r="F180" s="221"/>
      <c r="G180" s="221"/>
      <c r="H180" s="221"/>
      <c r="I180" s="221"/>
      <c r="J180" s="221"/>
      <c r="K180" s="221"/>
      <c r="L180" s="221"/>
      <c r="M180" s="221"/>
      <c r="N180" s="220"/>
      <c r="O180" s="220"/>
      <c r="P180" s="220"/>
      <c r="Q180" s="220"/>
      <c r="R180" s="221"/>
      <c r="S180" s="221"/>
      <c r="T180" s="221"/>
      <c r="U180" s="221"/>
      <c r="V180" s="221"/>
      <c r="W180" s="221"/>
      <c r="X180" s="221"/>
      <c r="Y180" s="221"/>
      <c r="Z180" s="211"/>
      <c r="AA180" s="211"/>
      <c r="AB180" s="211"/>
      <c r="AC180" s="211"/>
      <c r="AD180" s="211"/>
      <c r="AE180" s="211"/>
      <c r="AF180" s="211"/>
      <c r="AG180" s="211" t="s">
        <v>164</v>
      </c>
      <c r="AH180" s="211">
        <v>7</v>
      </c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outlineLevel="1" x14ac:dyDescent="0.25">
      <c r="A181" s="232">
        <v>61</v>
      </c>
      <c r="B181" s="233" t="s">
        <v>534</v>
      </c>
      <c r="C181" s="243" t="s">
        <v>535</v>
      </c>
      <c r="D181" s="234" t="s">
        <v>320</v>
      </c>
      <c r="E181" s="235">
        <v>54.911999999999999</v>
      </c>
      <c r="F181" s="236"/>
      <c r="G181" s="237">
        <f>ROUND(E181*F181,2)</f>
        <v>0</v>
      </c>
      <c r="H181" s="236"/>
      <c r="I181" s="237">
        <f>ROUND(E181*H181,2)</f>
        <v>0</v>
      </c>
      <c r="J181" s="236"/>
      <c r="K181" s="237">
        <f>ROUND(E181*J181,2)</f>
        <v>0</v>
      </c>
      <c r="L181" s="237">
        <v>21</v>
      </c>
      <c r="M181" s="237">
        <f>G181*(1+L181/100)</f>
        <v>0</v>
      </c>
      <c r="N181" s="235">
        <v>0</v>
      </c>
      <c r="O181" s="235">
        <f>ROUND(E181*N181,2)</f>
        <v>0</v>
      </c>
      <c r="P181" s="235">
        <v>0</v>
      </c>
      <c r="Q181" s="235">
        <f>ROUND(E181*P181,2)</f>
        <v>0</v>
      </c>
      <c r="R181" s="237" t="s">
        <v>530</v>
      </c>
      <c r="S181" s="237" t="s">
        <v>156</v>
      </c>
      <c r="T181" s="238" t="s">
        <v>223</v>
      </c>
      <c r="U181" s="221">
        <v>0</v>
      </c>
      <c r="V181" s="221">
        <f>ROUND(E181*U181,2)</f>
        <v>0</v>
      </c>
      <c r="W181" s="221"/>
      <c r="X181" s="221" t="s">
        <v>198</v>
      </c>
      <c r="Y181" s="221" t="s">
        <v>159</v>
      </c>
      <c r="Z181" s="211"/>
      <c r="AA181" s="211"/>
      <c r="AB181" s="211"/>
      <c r="AC181" s="211"/>
      <c r="AD181" s="211"/>
      <c r="AE181" s="211"/>
      <c r="AF181" s="211"/>
      <c r="AG181" s="211" t="s">
        <v>224</v>
      </c>
      <c r="AH181" s="211"/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</row>
    <row r="182" spans="1:60" outlineLevel="2" x14ac:dyDescent="0.25">
      <c r="A182" s="218"/>
      <c r="B182" s="219"/>
      <c r="C182" s="245" t="s">
        <v>620</v>
      </c>
      <c r="D182" s="222"/>
      <c r="E182" s="223">
        <v>54.911999999999999</v>
      </c>
      <c r="F182" s="221"/>
      <c r="G182" s="221"/>
      <c r="H182" s="221"/>
      <c r="I182" s="221"/>
      <c r="J182" s="221"/>
      <c r="K182" s="221"/>
      <c r="L182" s="221"/>
      <c r="M182" s="221"/>
      <c r="N182" s="220"/>
      <c r="O182" s="220"/>
      <c r="P182" s="220"/>
      <c r="Q182" s="220"/>
      <c r="R182" s="221"/>
      <c r="S182" s="221"/>
      <c r="T182" s="221"/>
      <c r="U182" s="221"/>
      <c r="V182" s="221"/>
      <c r="W182" s="221"/>
      <c r="X182" s="221"/>
      <c r="Y182" s="221"/>
      <c r="Z182" s="211"/>
      <c r="AA182" s="211"/>
      <c r="AB182" s="211"/>
      <c r="AC182" s="211"/>
      <c r="AD182" s="211"/>
      <c r="AE182" s="211"/>
      <c r="AF182" s="211"/>
      <c r="AG182" s="211" t="s">
        <v>164</v>
      </c>
      <c r="AH182" s="211">
        <v>7</v>
      </c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</row>
    <row r="183" spans="1:60" ht="20" outlineLevel="1" x14ac:dyDescent="0.25">
      <c r="A183" s="232">
        <v>62</v>
      </c>
      <c r="B183" s="233" t="s">
        <v>537</v>
      </c>
      <c r="C183" s="243" t="s">
        <v>538</v>
      </c>
      <c r="D183" s="234" t="s">
        <v>320</v>
      </c>
      <c r="E183" s="235">
        <v>7.92</v>
      </c>
      <c r="F183" s="236"/>
      <c r="G183" s="237">
        <f>ROUND(E183*F183,2)</f>
        <v>0</v>
      </c>
      <c r="H183" s="236"/>
      <c r="I183" s="237">
        <f>ROUND(E183*H183,2)</f>
        <v>0</v>
      </c>
      <c r="J183" s="236"/>
      <c r="K183" s="237">
        <f>ROUND(E183*J183,2)</f>
        <v>0</v>
      </c>
      <c r="L183" s="237">
        <v>21</v>
      </c>
      <c r="M183" s="237">
        <f>G183*(1+L183/100)</f>
        <v>0</v>
      </c>
      <c r="N183" s="235">
        <v>0</v>
      </c>
      <c r="O183" s="235">
        <f>ROUND(E183*N183,2)</f>
        <v>0</v>
      </c>
      <c r="P183" s="235">
        <v>0</v>
      </c>
      <c r="Q183" s="235">
        <f>ROUND(E183*P183,2)</f>
        <v>0</v>
      </c>
      <c r="R183" s="237" t="s">
        <v>530</v>
      </c>
      <c r="S183" s="237" t="s">
        <v>156</v>
      </c>
      <c r="T183" s="238" t="s">
        <v>223</v>
      </c>
      <c r="U183" s="221">
        <v>0</v>
      </c>
      <c r="V183" s="221">
        <f>ROUND(E183*U183,2)</f>
        <v>0</v>
      </c>
      <c r="W183" s="221"/>
      <c r="X183" s="221" t="s">
        <v>198</v>
      </c>
      <c r="Y183" s="221" t="s">
        <v>159</v>
      </c>
      <c r="Z183" s="211"/>
      <c r="AA183" s="211"/>
      <c r="AB183" s="211"/>
      <c r="AC183" s="211"/>
      <c r="AD183" s="211"/>
      <c r="AE183" s="211"/>
      <c r="AF183" s="211"/>
      <c r="AG183" s="211" t="s">
        <v>224</v>
      </c>
      <c r="AH183" s="211"/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</row>
    <row r="184" spans="1:60" outlineLevel="2" x14ac:dyDescent="0.25">
      <c r="A184" s="218"/>
      <c r="B184" s="219"/>
      <c r="C184" s="245" t="s">
        <v>621</v>
      </c>
      <c r="D184" s="222"/>
      <c r="E184" s="223">
        <v>7.92</v>
      </c>
      <c r="F184" s="221"/>
      <c r="G184" s="221"/>
      <c r="H184" s="221"/>
      <c r="I184" s="221"/>
      <c r="J184" s="221"/>
      <c r="K184" s="221"/>
      <c r="L184" s="221"/>
      <c r="M184" s="221"/>
      <c r="N184" s="220"/>
      <c r="O184" s="220"/>
      <c r="P184" s="220"/>
      <c r="Q184" s="220"/>
      <c r="R184" s="221"/>
      <c r="S184" s="221"/>
      <c r="T184" s="221"/>
      <c r="U184" s="221"/>
      <c r="V184" s="221"/>
      <c r="W184" s="221"/>
      <c r="X184" s="221"/>
      <c r="Y184" s="221"/>
      <c r="Z184" s="211"/>
      <c r="AA184" s="211"/>
      <c r="AB184" s="211"/>
      <c r="AC184" s="211"/>
      <c r="AD184" s="211"/>
      <c r="AE184" s="211"/>
      <c r="AF184" s="211"/>
      <c r="AG184" s="211" t="s">
        <v>164</v>
      </c>
      <c r="AH184" s="211">
        <v>7</v>
      </c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ht="13" x14ac:dyDescent="0.25">
      <c r="A185" s="225" t="s">
        <v>151</v>
      </c>
      <c r="B185" s="226" t="s">
        <v>113</v>
      </c>
      <c r="C185" s="242" t="s">
        <v>114</v>
      </c>
      <c r="D185" s="227"/>
      <c r="E185" s="228"/>
      <c r="F185" s="229"/>
      <c r="G185" s="229">
        <f>SUMIF(AG186:AG191,"&lt;&gt;NOR",G186:G191)</f>
        <v>0</v>
      </c>
      <c r="H185" s="229"/>
      <c r="I185" s="229">
        <f>SUM(I186:I191)</f>
        <v>0</v>
      </c>
      <c r="J185" s="229"/>
      <c r="K185" s="229">
        <f>SUM(K186:K191)</f>
        <v>0</v>
      </c>
      <c r="L185" s="229"/>
      <c r="M185" s="229">
        <f>SUM(M186:M191)</f>
        <v>0</v>
      </c>
      <c r="N185" s="228"/>
      <c r="O185" s="228">
        <f>SUM(O186:O191)</f>
        <v>0</v>
      </c>
      <c r="P185" s="228"/>
      <c r="Q185" s="228">
        <f>SUM(Q186:Q191)</f>
        <v>0</v>
      </c>
      <c r="R185" s="229"/>
      <c r="S185" s="229"/>
      <c r="T185" s="230"/>
      <c r="U185" s="224"/>
      <c r="V185" s="224">
        <f>SUM(V186:V191)</f>
        <v>51.36</v>
      </c>
      <c r="W185" s="224"/>
      <c r="X185" s="224"/>
      <c r="Y185" s="224"/>
      <c r="AG185" t="s">
        <v>152</v>
      </c>
    </row>
    <row r="186" spans="1:60" outlineLevel="1" x14ac:dyDescent="0.25">
      <c r="A186" s="232">
        <v>63</v>
      </c>
      <c r="B186" s="233" t="s">
        <v>540</v>
      </c>
      <c r="C186" s="243" t="s">
        <v>541</v>
      </c>
      <c r="D186" s="234" t="s">
        <v>320</v>
      </c>
      <c r="E186" s="235">
        <v>131.69283999999999</v>
      </c>
      <c r="F186" s="236"/>
      <c r="G186" s="237">
        <f>ROUND(E186*F186,2)</f>
        <v>0</v>
      </c>
      <c r="H186" s="236"/>
      <c r="I186" s="237">
        <f>ROUND(E186*H186,2)</f>
        <v>0</v>
      </c>
      <c r="J186" s="236"/>
      <c r="K186" s="237">
        <f>ROUND(E186*J186,2)</f>
        <v>0</v>
      </c>
      <c r="L186" s="237">
        <v>21</v>
      </c>
      <c r="M186" s="237">
        <f>G186*(1+L186/100)</f>
        <v>0</v>
      </c>
      <c r="N186" s="235">
        <v>0</v>
      </c>
      <c r="O186" s="235">
        <f>ROUND(E186*N186,2)</f>
        <v>0</v>
      </c>
      <c r="P186" s="235">
        <v>0</v>
      </c>
      <c r="Q186" s="235">
        <f>ROUND(E186*P186,2)</f>
        <v>0</v>
      </c>
      <c r="R186" s="237" t="s">
        <v>222</v>
      </c>
      <c r="S186" s="237" t="s">
        <v>156</v>
      </c>
      <c r="T186" s="238" t="s">
        <v>223</v>
      </c>
      <c r="U186" s="221">
        <v>0.39</v>
      </c>
      <c r="V186" s="221">
        <f>ROUND(E186*U186,2)</f>
        <v>51.36</v>
      </c>
      <c r="W186" s="221"/>
      <c r="X186" s="221" t="s">
        <v>542</v>
      </c>
      <c r="Y186" s="221" t="s">
        <v>159</v>
      </c>
      <c r="Z186" s="211"/>
      <c r="AA186" s="211"/>
      <c r="AB186" s="211"/>
      <c r="AC186" s="211"/>
      <c r="AD186" s="211"/>
      <c r="AE186" s="211"/>
      <c r="AF186" s="211"/>
      <c r="AG186" s="211" t="s">
        <v>543</v>
      </c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</row>
    <row r="187" spans="1:60" outlineLevel="2" x14ac:dyDescent="0.25">
      <c r="A187" s="218"/>
      <c r="B187" s="219"/>
      <c r="C187" s="261" t="s">
        <v>544</v>
      </c>
      <c r="D187" s="260"/>
      <c r="E187" s="260"/>
      <c r="F187" s="260"/>
      <c r="G187" s="260"/>
      <c r="H187" s="221"/>
      <c r="I187" s="221"/>
      <c r="J187" s="221"/>
      <c r="K187" s="221"/>
      <c r="L187" s="221"/>
      <c r="M187" s="221"/>
      <c r="N187" s="220"/>
      <c r="O187" s="220"/>
      <c r="P187" s="220"/>
      <c r="Q187" s="220"/>
      <c r="R187" s="221"/>
      <c r="S187" s="221"/>
      <c r="T187" s="221"/>
      <c r="U187" s="221"/>
      <c r="V187" s="221"/>
      <c r="W187" s="221"/>
      <c r="X187" s="221"/>
      <c r="Y187" s="221"/>
      <c r="Z187" s="211"/>
      <c r="AA187" s="211"/>
      <c r="AB187" s="211"/>
      <c r="AC187" s="211"/>
      <c r="AD187" s="211"/>
      <c r="AE187" s="211"/>
      <c r="AF187" s="211"/>
      <c r="AG187" s="211" t="s">
        <v>226</v>
      </c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2" x14ac:dyDescent="0.25">
      <c r="A188" s="218"/>
      <c r="B188" s="219"/>
      <c r="C188" s="245" t="s">
        <v>545</v>
      </c>
      <c r="D188" s="222"/>
      <c r="E188" s="223"/>
      <c r="F188" s="221"/>
      <c r="G188" s="221"/>
      <c r="H188" s="221"/>
      <c r="I188" s="221"/>
      <c r="J188" s="221"/>
      <c r="K188" s="221"/>
      <c r="L188" s="221"/>
      <c r="M188" s="221"/>
      <c r="N188" s="220"/>
      <c r="O188" s="220"/>
      <c r="P188" s="220"/>
      <c r="Q188" s="220"/>
      <c r="R188" s="221"/>
      <c r="S188" s="221"/>
      <c r="T188" s="221"/>
      <c r="U188" s="221"/>
      <c r="V188" s="221"/>
      <c r="W188" s="221"/>
      <c r="X188" s="221"/>
      <c r="Y188" s="221"/>
      <c r="Z188" s="211"/>
      <c r="AA188" s="211"/>
      <c r="AB188" s="211"/>
      <c r="AC188" s="211"/>
      <c r="AD188" s="211"/>
      <c r="AE188" s="211"/>
      <c r="AF188" s="211"/>
      <c r="AG188" s="211" t="s">
        <v>164</v>
      </c>
      <c r="AH188" s="211">
        <v>0</v>
      </c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ht="20" outlineLevel="3" x14ac:dyDescent="0.25">
      <c r="A189" s="218"/>
      <c r="B189" s="219"/>
      <c r="C189" s="245" t="s">
        <v>622</v>
      </c>
      <c r="D189" s="222"/>
      <c r="E189" s="223"/>
      <c r="F189" s="221"/>
      <c r="G189" s="221"/>
      <c r="H189" s="221"/>
      <c r="I189" s="221"/>
      <c r="J189" s="221"/>
      <c r="K189" s="221"/>
      <c r="L189" s="221"/>
      <c r="M189" s="221"/>
      <c r="N189" s="220"/>
      <c r="O189" s="220"/>
      <c r="P189" s="220"/>
      <c r="Q189" s="220"/>
      <c r="R189" s="221"/>
      <c r="S189" s="221"/>
      <c r="T189" s="221"/>
      <c r="U189" s="221"/>
      <c r="V189" s="221"/>
      <c r="W189" s="221"/>
      <c r="X189" s="221"/>
      <c r="Y189" s="221"/>
      <c r="Z189" s="211"/>
      <c r="AA189" s="211"/>
      <c r="AB189" s="211"/>
      <c r="AC189" s="211"/>
      <c r="AD189" s="211"/>
      <c r="AE189" s="211"/>
      <c r="AF189" s="211"/>
      <c r="AG189" s="211" t="s">
        <v>164</v>
      </c>
      <c r="AH189" s="211">
        <v>0</v>
      </c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</row>
    <row r="190" spans="1:60" outlineLevel="3" x14ac:dyDescent="0.25">
      <c r="A190" s="218"/>
      <c r="B190" s="219"/>
      <c r="C190" s="245" t="s">
        <v>623</v>
      </c>
      <c r="D190" s="222"/>
      <c r="E190" s="223"/>
      <c r="F190" s="221"/>
      <c r="G190" s="221"/>
      <c r="H190" s="221"/>
      <c r="I190" s="221"/>
      <c r="J190" s="221"/>
      <c r="K190" s="221"/>
      <c r="L190" s="221"/>
      <c r="M190" s="221"/>
      <c r="N190" s="220"/>
      <c r="O190" s="220"/>
      <c r="P190" s="220"/>
      <c r="Q190" s="220"/>
      <c r="R190" s="221"/>
      <c r="S190" s="221"/>
      <c r="T190" s="221"/>
      <c r="U190" s="221"/>
      <c r="V190" s="221"/>
      <c r="W190" s="221"/>
      <c r="X190" s="221"/>
      <c r="Y190" s="221"/>
      <c r="Z190" s="211"/>
      <c r="AA190" s="211"/>
      <c r="AB190" s="211"/>
      <c r="AC190" s="211"/>
      <c r="AD190" s="211"/>
      <c r="AE190" s="211"/>
      <c r="AF190" s="211"/>
      <c r="AG190" s="211" t="s">
        <v>164</v>
      </c>
      <c r="AH190" s="211">
        <v>0</v>
      </c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</row>
    <row r="191" spans="1:60" outlineLevel="3" x14ac:dyDescent="0.25">
      <c r="A191" s="218"/>
      <c r="B191" s="219"/>
      <c r="C191" s="245" t="s">
        <v>624</v>
      </c>
      <c r="D191" s="222"/>
      <c r="E191" s="223">
        <v>131.69283999999999</v>
      </c>
      <c r="F191" s="221"/>
      <c r="G191" s="221"/>
      <c r="H191" s="221"/>
      <c r="I191" s="221"/>
      <c r="J191" s="221"/>
      <c r="K191" s="221"/>
      <c r="L191" s="221"/>
      <c r="M191" s="221"/>
      <c r="N191" s="220"/>
      <c r="O191" s="220"/>
      <c r="P191" s="220"/>
      <c r="Q191" s="220"/>
      <c r="R191" s="221"/>
      <c r="S191" s="221"/>
      <c r="T191" s="221"/>
      <c r="U191" s="221"/>
      <c r="V191" s="221"/>
      <c r="W191" s="221"/>
      <c r="X191" s="221"/>
      <c r="Y191" s="221"/>
      <c r="Z191" s="211"/>
      <c r="AA191" s="211"/>
      <c r="AB191" s="211"/>
      <c r="AC191" s="211"/>
      <c r="AD191" s="211"/>
      <c r="AE191" s="211"/>
      <c r="AF191" s="211"/>
      <c r="AG191" s="211" t="s">
        <v>164</v>
      </c>
      <c r="AH191" s="211">
        <v>0</v>
      </c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ht="13" x14ac:dyDescent="0.25">
      <c r="A192" s="225" t="s">
        <v>151</v>
      </c>
      <c r="B192" s="226" t="s">
        <v>117</v>
      </c>
      <c r="C192" s="242" t="s">
        <v>112</v>
      </c>
      <c r="D192" s="227"/>
      <c r="E192" s="228"/>
      <c r="F192" s="229"/>
      <c r="G192" s="229">
        <f>SUMIF(AG193:AG201,"&lt;&gt;NOR",G193:G201)</f>
        <v>0</v>
      </c>
      <c r="H192" s="229"/>
      <c r="I192" s="229">
        <f>SUM(I193:I201)</f>
        <v>0</v>
      </c>
      <c r="J192" s="229"/>
      <c r="K192" s="229">
        <f>SUM(K193:K201)</f>
        <v>0</v>
      </c>
      <c r="L192" s="229"/>
      <c r="M192" s="229">
        <f>SUM(M193:M201)</f>
        <v>0</v>
      </c>
      <c r="N192" s="228"/>
      <c r="O192" s="228">
        <f>SUM(O193:O201)</f>
        <v>0</v>
      </c>
      <c r="P192" s="228"/>
      <c r="Q192" s="228">
        <f>SUM(Q193:Q201)</f>
        <v>0</v>
      </c>
      <c r="R192" s="229"/>
      <c r="S192" s="229"/>
      <c r="T192" s="230"/>
      <c r="U192" s="224"/>
      <c r="V192" s="224">
        <f>SUM(V193:V201)</f>
        <v>7.92</v>
      </c>
      <c r="W192" s="224"/>
      <c r="X192" s="224"/>
      <c r="Y192" s="224"/>
      <c r="AG192" t="s">
        <v>152</v>
      </c>
    </row>
    <row r="193" spans="1:60" ht="20" outlineLevel="1" x14ac:dyDescent="0.25">
      <c r="A193" s="232">
        <v>64</v>
      </c>
      <c r="B193" s="233" t="s">
        <v>549</v>
      </c>
      <c r="C193" s="243" t="s">
        <v>550</v>
      </c>
      <c r="D193" s="234" t="s">
        <v>320</v>
      </c>
      <c r="E193" s="235">
        <v>62.832000000000001</v>
      </c>
      <c r="F193" s="236"/>
      <c r="G193" s="237">
        <f>ROUND(E193*F193,2)</f>
        <v>0</v>
      </c>
      <c r="H193" s="236"/>
      <c r="I193" s="237">
        <f>ROUND(E193*H193,2)</f>
        <v>0</v>
      </c>
      <c r="J193" s="236"/>
      <c r="K193" s="237">
        <f>ROUND(E193*J193,2)</f>
        <v>0</v>
      </c>
      <c r="L193" s="237">
        <v>21</v>
      </c>
      <c r="M193" s="237">
        <f>G193*(1+L193/100)</f>
        <v>0</v>
      </c>
      <c r="N193" s="235">
        <v>0</v>
      </c>
      <c r="O193" s="235">
        <f>ROUND(E193*N193,2)</f>
        <v>0</v>
      </c>
      <c r="P193" s="235">
        <v>0</v>
      </c>
      <c r="Q193" s="235">
        <f>ROUND(E193*P193,2)</f>
        <v>0</v>
      </c>
      <c r="R193" s="237" t="s">
        <v>222</v>
      </c>
      <c r="S193" s="237" t="s">
        <v>156</v>
      </c>
      <c r="T193" s="238" t="s">
        <v>223</v>
      </c>
      <c r="U193" s="221">
        <v>0</v>
      </c>
      <c r="V193" s="221">
        <f>ROUND(E193*U193,2)</f>
        <v>0</v>
      </c>
      <c r="W193" s="221"/>
      <c r="X193" s="221" t="s">
        <v>198</v>
      </c>
      <c r="Y193" s="221" t="s">
        <v>159</v>
      </c>
      <c r="Z193" s="211"/>
      <c r="AA193" s="211"/>
      <c r="AB193" s="211"/>
      <c r="AC193" s="211"/>
      <c r="AD193" s="211"/>
      <c r="AE193" s="211"/>
      <c r="AF193" s="211"/>
      <c r="AG193" s="211" t="s">
        <v>551</v>
      </c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2" x14ac:dyDescent="0.25">
      <c r="A194" s="218"/>
      <c r="B194" s="219"/>
      <c r="C194" s="245" t="s">
        <v>620</v>
      </c>
      <c r="D194" s="222"/>
      <c r="E194" s="223">
        <v>54.911999999999999</v>
      </c>
      <c r="F194" s="221"/>
      <c r="G194" s="221"/>
      <c r="H194" s="221"/>
      <c r="I194" s="221"/>
      <c r="J194" s="221"/>
      <c r="K194" s="221"/>
      <c r="L194" s="221"/>
      <c r="M194" s="221"/>
      <c r="N194" s="220"/>
      <c r="O194" s="220"/>
      <c r="P194" s="220"/>
      <c r="Q194" s="220"/>
      <c r="R194" s="221"/>
      <c r="S194" s="221"/>
      <c r="T194" s="221"/>
      <c r="U194" s="221"/>
      <c r="V194" s="221"/>
      <c r="W194" s="221"/>
      <c r="X194" s="221"/>
      <c r="Y194" s="221"/>
      <c r="Z194" s="211"/>
      <c r="AA194" s="211"/>
      <c r="AB194" s="211"/>
      <c r="AC194" s="211"/>
      <c r="AD194" s="211"/>
      <c r="AE194" s="211"/>
      <c r="AF194" s="211"/>
      <c r="AG194" s="211" t="s">
        <v>164</v>
      </c>
      <c r="AH194" s="211">
        <v>7</v>
      </c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outlineLevel="3" x14ac:dyDescent="0.25">
      <c r="A195" s="218"/>
      <c r="B195" s="219"/>
      <c r="C195" s="245" t="s">
        <v>621</v>
      </c>
      <c r="D195" s="222"/>
      <c r="E195" s="223">
        <v>7.92</v>
      </c>
      <c r="F195" s="221"/>
      <c r="G195" s="221"/>
      <c r="H195" s="221"/>
      <c r="I195" s="221"/>
      <c r="J195" s="221"/>
      <c r="K195" s="221"/>
      <c r="L195" s="221"/>
      <c r="M195" s="221"/>
      <c r="N195" s="220"/>
      <c r="O195" s="220"/>
      <c r="P195" s="220"/>
      <c r="Q195" s="220"/>
      <c r="R195" s="221"/>
      <c r="S195" s="221"/>
      <c r="T195" s="221"/>
      <c r="U195" s="221"/>
      <c r="V195" s="221"/>
      <c r="W195" s="221"/>
      <c r="X195" s="221"/>
      <c r="Y195" s="221"/>
      <c r="Z195" s="211"/>
      <c r="AA195" s="211"/>
      <c r="AB195" s="211"/>
      <c r="AC195" s="211"/>
      <c r="AD195" s="211"/>
      <c r="AE195" s="211"/>
      <c r="AF195" s="211"/>
      <c r="AG195" s="211" t="s">
        <v>164</v>
      </c>
      <c r="AH195" s="211">
        <v>7</v>
      </c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</row>
    <row r="196" spans="1:60" outlineLevel="1" x14ac:dyDescent="0.25">
      <c r="A196" s="232">
        <v>65</v>
      </c>
      <c r="B196" s="233" t="s">
        <v>552</v>
      </c>
      <c r="C196" s="243" t="s">
        <v>553</v>
      </c>
      <c r="D196" s="234" t="s">
        <v>320</v>
      </c>
      <c r="E196" s="235">
        <v>1193.808</v>
      </c>
      <c r="F196" s="236"/>
      <c r="G196" s="237">
        <f>ROUND(E196*F196,2)</f>
        <v>0</v>
      </c>
      <c r="H196" s="236"/>
      <c r="I196" s="237">
        <f>ROUND(E196*H196,2)</f>
        <v>0</v>
      </c>
      <c r="J196" s="236"/>
      <c r="K196" s="237">
        <f>ROUND(E196*J196,2)</f>
        <v>0</v>
      </c>
      <c r="L196" s="237">
        <v>21</v>
      </c>
      <c r="M196" s="237">
        <f>G196*(1+L196/100)</f>
        <v>0</v>
      </c>
      <c r="N196" s="235">
        <v>0</v>
      </c>
      <c r="O196" s="235">
        <f>ROUND(E196*N196,2)</f>
        <v>0</v>
      </c>
      <c r="P196" s="235">
        <v>0</v>
      </c>
      <c r="Q196" s="235">
        <f>ROUND(E196*P196,2)</f>
        <v>0</v>
      </c>
      <c r="R196" s="237" t="s">
        <v>222</v>
      </c>
      <c r="S196" s="237" t="s">
        <v>156</v>
      </c>
      <c r="T196" s="238" t="s">
        <v>223</v>
      </c>
      <c r="U196" s="221">
        <v>0</v>
      </c>
      <c r="V196" s="221">
        <f>ROUND(E196*U196,2)</f>
        <v>0</v>
      </c>
      <c r="W196" s="221"/>
      <c r="X196" s="221" t="s">
        <v>198</v>
      </c>
      <c r="Y196" s="221" t="s">
        <v>159</v>
      </c>
      <c r="Z196" s="211"/>
      <c r="AA196" s="211"/>
      <c r="AB196" s="211"/>
      <c r="AC196" s="211"/>
      <c r="AD196" s="211"/>
      <c r="AE196" s="211"/>
      <c r="AF196" s="211"/>
      <c r="AG196" s="211" t="s">
        <v>551</v>
      </c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</row>
    <row r="197" spans="1:60" outlineLevel="2" x14ac:dyDescent="0.25">
      <c r="A197" s="218"/>
      <c r="B197" s="219"/>
      <c r="C197" s="245" t="s">
        <v>625</v>
      </c>
      <c r="D197" s="222"/>
      <c r="E197" s="223">
        <v>1193.808</v>
      </c>
      <c r="F197" s="221"/>
      <c r="G197" s="221"/>
      <c r="H197" s="221"/>
      <c r="I197" s="221"/>
      <c r="J197" s="221"/>
      <c r="K197" s="221"/>
      <c r="L197" s="221"/>
      <c r="M197" s="221"/>
      <c r="N197" s="220"/>
      <c r="O197" s="220"/>
      <c r="P197" s="220"/>
      <c r="Q197" s="220"/>
      <c r="R197" s="221"/>
      <c r="S197" s="221"/>
      <c r="T197" s="221"/>
      <c r="U197" s="221"/>
      <c r="V197" s="221"/>
      <c r="W197" s="221"/>
      <c r="X197" s="221"/>
      <c r="Y197" s="221"/>
      <c r="Z197" s="211"/>
      <c r="AA197" s="211"/>
      <c r="AB197" s="211"/>
      <c r="AC197" s="211"/>
      <c r="AD197" s="211"/>
      <c r="AE197" s="211"/>
      <c r="AF197" s="211"/>
      <c r="AG197" s="211" t="s">
        <v>164</v>
      </c>
      <c r="AH197" s="211">
        <v>5</v>
      </c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</row>
    <row r="198" spans="1:60" ht="20" outlineLevel="1" x14ac:dyDescent="0.25">
      <c r="A198" s="232">
        <v>66</v>
      </c>
      <c r="B198" s="233" t="s">
        <v>555</v>
      </c>
      <c r="C198" s="243" t="s">
        <v>556</v>
      </c>
      <c r="D198" s="234" t="s">
        <v>320</v>
      </c>
      <c r="E198" s="235">
        <v>11.4816</v>
      </c>
      <c r="F198" s="236"/>
      <c r="G198" s="237">
        <f>ROUND(E198*F198,2)</f>
        <v>0</v>
      </c>
      <c r="H198" s="236"/>
      <c r="I198" s="237">
        <f>ROUND(E198*H198,2)</f>
        <v>0</v>
      </c>
      <c r="J198" s="236"/>
      <c r="K198" s="237">
        <f>ROUND(E198*J198,2)</f>
        <v>0</v>
      </c>
      <c r="L198" s="237">
        <v>21</v>
      </c>
      <c r="M198" s="237">
        <f>G198*(1+L198/100)</f>
        <v>0</v>
      </c>
      <c r="N198" s="235">
        <v>0</v>
      </c>
      <c r="O198" s="235">
        <f>ROUND(E198*N198,2)</f>
        <v>0</v>
      </c>
      <c r="P198" s="235">
        <v>0</v>
      </c>
      <c r="Q198" s="235">
        <f>ROUND(E198*P198,2)</f>
        <v>0</v>
      </c>
      <c r="R198" s="237" t="s">
        <v>222</v>
      </c>
      <c r="S198" s="237" t="s">
        <v>156</v>
      </c>
      <c r="T198" s="238" t="s">
        <v>223</v>
      </c>
      <c r="U198" s="221">
        <v>0.69</v>
      </c>
      <c r="V198" s="221">
        <f>ROUND(E198*U198,2)</f>
        <v>7.92</v>
      </c>
      <c r="W198" s="221"/>
      <c r="X198" s="221" t="s">
        <v>198</v>
      </c>
      <c r="Y198" s="221" t="s">
        <v>159</v>
      </c>
      <c r="Z198" s="211"/>
      <c r="AA198" s="211"/>
      <c r="AB198" s="211"/>
      <c r="AC198" s="211"/>
      <c r="AD198" s="211"/>
      <c r="AE198" s="211"/>
      <c r="AF198" s="211"/>
      <c r="AG198" s="211" t="s">
        <v>224</v>
      </c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</row>
    <row r="199" spans="1:60" outlineLevel="2" x14ac:dyDescent="0.25">
      <c r="A199" s="218"/>
      <c r="B199" s="219"/>
      <c r="C199" s="245" t="s">
        <v>531</v>
      </c>
      <c r="D199" s="222"/>
      <c r="E199" s="223">
        <v>11.4816</v>
      </c>
      <c r="F199" s="221"/>
      <c r="G199" s="221"/>
      <c r="H199" s="221"/>
      <c r="I199" s="221"/>
      <c r="J199" s="221"/>
      <c r="K199" s="221"/>
      <c r="L199" s="221"/>
      <c r="M199" s="221"/>
      <c r="N199" s="220"/>
      <c r="O199" s="220"/>
      <c r="P199" s="220"/>
      <c r="Q199" s="220"/>
      <c r="R199" s="221"/>
      <c r="S199" s="221"/>
      <c r="T199" s="221"/>
      <c r="U199" s="221"/>
      <c r="V199" s="221"/>
      <c r="W199" s="221"/>
      <c r="X199" s="221"/>
      <c r="Y199" s="221"/>
      <c r="Z199" s="211"/>
      <c r="AA199" s="211"/>
      <c r="AB199" s="211"/>
      <c r="AC199" s="211"/>
      <c r="AD199" s="211"/>
      <c r="AE199" s="211"/>
      <c r="AF199" s="211"/>
      <c r="AG199" s="211" t="s">
        <v>164</v>
      </c>
      <c r="AH199" s="211">
        <v>7</v>
      </c>
      <c r="AI199" s="211"/>
      <c r="AJ199" s="211"/>
      <c r="AK199" s="211"/>
      <c r="AL199" s="211"/>
      <c r="AM199" s="211"/>
      <c r="AN199" s="211"/>
      <c r="AO199" s="211"/>
      <c r="AP199" s="211"/>
      <c r="AQ199" s="211"/>
      <c r="AR199" s="211"/>
      <c r="AS199" s="211"/>
      <c r="AT199" s="211"/>
      <c r="AU199" s="211"/>
      <c r="AV199" s="211"/>
      <c r="AW199" s="211"/>
      <c r="AX199" s="211"/>
      <c r="AY199" s="211"/>
      <c r="AZ199" s="211"/>
      <c r="BA199" s="211"/>
      <c r="BB199" s="211"/>
      <c r="BC199" s="211"/>
      <c r="BD199" s="211"/>
      <c r="BE199" s="211"/>
      <c r="BF199" s="211"/>
      <c r="BG199" s="211"/>
      <c r="BH199" s="211"/>
    </row>
    <row r="200" spans="1:60" ht="20" outlineLevel="1" x14ac:dyDescent="0.25">
      <c r="A200" s="232">
        <v>67</v>
      </c>
      <c r="B200" s="233" t="s">
        <v>557</v>
      </c>
      <c r="C200" s="243" t="s">
        <v>558</v>
      </c>
      <c r="D200" s="234" t="s">
        <v>320</v>
      </c>
      <c r="E200" s="235">
        <v>34.444800000000001</v>
      </c>
      <c r="F200" s="236"/>
      <c r="G200" s="237">
        <f>ROUND(E200*F200,2)</f>
        <v>0</v>
      </c>
      <c r="H200" s="236"/>
      <c r="I200" s="237">
        <f>ROUND(E200*H200,2)</f>
        <v>0</v>
      </c>
      <c r="J200" s="236"/>
      <c r="K200" s="237">
        <f>ROUND(E200*J200,2)</f>
        <v>0</v>
      </c>
      <c r="L200" s="237">
        <v>21</v>
      </c>
      <c r="M200" s="237">
        <f>G200*(1+L200/100)</f>
        <v>0</v>
      </c>
      <c r="N200" s="235">
        <v>0</v>
      </c>
      <c r="O200" s="235">
        <f>ROUND(E200*N200,2)</f>
        <v>0</v>
      </c>
      <c r="P200" s="235">
        <v>0</v>
      </c>
      <c r="Q200" s="235">
        <f>ROUND(E200*P200,2)</f>
        <v>0</v>
      </c>
      <c r="R200" s="237" t="s">
        <v>222</v>
      </c>
      <c r="S200" s="237" t="s">
        <v>156</v>
      </c>
      <c r="T200" s="238" t="s">
        <v>223</v>
      </c>
      <c r="U200" s="221">
        <v>0</v>
      </c>
      <c r="V200" s="221">
        <f>ROUND(E200*U200,2)</f>
        <v>0</v>
      </c>
      <c r="W200" s="221"/>
      <c r="X200" s="221" t="s">
        <v>198</v>
      </c>
      <c r="Y200" s="221" t="s">
        <v>159</v>
      </c>
      <c r="Z200" s="211"/>
      <c r="AA200" s="211"/>
      <c r="AB200" s="211"/>
      <c r="AC200" s="211"/>
      <c r="AD200" s="211"/>
      <c r="AE200" s="211"/>
      <c r="AF200" s="211"/>
      <c r="AG200" s="211" t="s">
        <v>224</v>
      </c>
      <c r="AH200" s="211"/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</row>
    <row r="201" spans="1:60" outlineLevel="2" x14ac:dyDescent="0.25">
      <c r="A201" s="218"/>
      <c r="B201" s="219"/>
      <c r="C201" s="245" t="s">
        <v>626</v>
      </c>
      <c r="D201" s="222"/>
      <c r="E201" s="223">
        <v>34.444800000000001</v>
      </c>
      <c r="F201" s="221"/>
      <c r="G201" s="221"/>
      <c r="H201" s="221"/>
      <c r="I201" s="221"/>
      <c r="J201" s="221"/>
      <c r="K201" s="221"/>
      <c r="L201" s="221"/>
      <c r="M201" s="221"/>
      <c r="N201" s="220"/>
      <c r="O201" s="220"/>
      <c r="P201" s="220"/>
      <c r="Q201" s="220"/>
      <c r="R201" s="221"/>
      <c r="S201" s="221"/>
      <c r="T201" s="221"/>
      <c r="U201" s="221"/>
      <c r="V201" s="221"/>
      <c r="W201" s="221"/>
      <c r="X201" s="221"/>
      <c r="Y201" s="221"/>
      <c r="Z201" s="211"/>
      <c r="AA201" s="211"/>
      <c r="AB201" s="211"/>
      <c r="AC201" s="211"/>
      <c r="AD201" s="211"/>
      <c r="AE201" s="211"/>
      <c r="AF201" s="211"/>
      <c r="AG201" s="211" t="s">
        <v>164</v>
      </c>
      <c r="AH201" s="211">
        <v>5</v>
      </c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</row>
    <row r="202" spans="1:60" x14ac:dyDescent="0.25">
      <c r="A202" s="3"/>
      <c r="B202" s="4"/>
      <c r="C202" s="247"/>
      <c r="D202" s="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AE202">
        <v>15</v>
      </c>
      <c r="AF202">
        <v>21</v>
      </c>
      <c r="AG202" t="s">
        <v>137</v>
      </c>
    </row>
    <row r="203" spans="1:60" ht="13" x14ac:dyDescent="0.25">
      <c r="A203" s="214"/>
      <c r="B203" s="215" t="s">
        <v>29</v>
      </c>
      <c r="C203" s="248"/>
      <c r="D203" s="216"/>
      <c r="E203" s="217"/>
      <c r="F203" s="217"/>
      <c r="G203" s="231">
        <f>G8+G73+G87+G91+G129+G144+G178+G185+G192</f>
        <v>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AE203">
        <f>SUMIF(L7:L201,AE202,G7:G201)</f>
        <v>0</v>
      </c>
      <c r="AF203">
        <f>SUMIF(L7:L201,AF202,G7:G201)</f>
        <v>0</v>
      </c>
      <c r="AG203" t="s">
        <v>172</v>
      </c>
    </row>
    <row r="204" spans="1:60" x14ac:dyDescent="0.25">
      <c r="C204" s="249"/>
      <c r="D204" s="10"/>
      <c r="AG204" t="s">
        <v>173</v>
      </c>
    </row>
    <row r="205" spans="1:60" x14ac:dyDescent="0.25">
      <c r="D205" s="10"/>
    </row>
    <row r="206" spans="1:60" x14ac:dyDescent="0.25">
      <c r="D206" s="10"/>
    </row>
    <row r="207" spans="1:60" x14ac:dyDescent="0.25">
      <c r="D207" s="10"/>
    </row>
    <row r="208" spans="1:60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Eng8CZcaZLY89CoySAW/C49KtrCFr7cmeXESjp9HH7raYd8RyscYJPo8e5JrbEkCgIVPMLnDTFmvvvfMmrC1gg==" saltValue="bah1vuTnbA8WTFo0kaFcVA==" spinCount="100000" sheet="1" formatRows="0"/>
  <mergeCells count="37">
    <mergeCell ref="C187:G187"/>
    <mergeCell ref="C114:G114"/>
    <mergeCell ref="C131:G131"/>
    <mergeCell ref="C134:G134"/>
    <mergeCell ref="C146:G146"/>
    <mergeCell ref="C154:G154"/>
    <mergeCell ref="C157:G157"/>
    <mergeCell ref="C81:G81"/>
    <mergeCell ref="C89:G89"/>
    <mergeCell ref="C93:G93"/>
    <mergeCell ref="C99:G99"/>
    <mergeCell ref="C106:G106"/>
    <mergeCell ref="C109:G109"/>
    <mergeCell ref="C57:G57"/>
    <mergeCell ref="C61:G61"/>
    <mergeCell ref="C64:G64"/>
    <mergeCell ref="C67:G67"/>
    <mergeCell ref="C75:G75"/>
    <mergeCell ref="C78:G78"/>
    <mergeCell ref="C36:G36"/>
    <mergeCell ref="C39:G39"/>
    <mergeCell ref="C42:G42"/>
    <mergeCell ref="C45:G45"/>
    <mergeCell ref="C48:G48"/>
    <mergeCell ref="C54:G54"/>
    <mergeCell ref="C18:G18"/>
    <mergeCell ref="C21:G21"/>
    <mergeCell ref="C24:G24"/>
    <mergeCell ref="C27:G27"/>
    <mergeCell ref="C30:G30"/>
    <mergeCell ref="C33:G33"/>
    <mergeCell ref="A1:G1"/>
    <mergeCell ref="C2:G2"/>
    <mergeCell ref="C3:G3"/>
    <mergeCell ref="C4:G4"/>
    <mergeCell ref="C10:G10"/>
    <mergeCell ref="C15:G1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EB08-F4B6-4921-853B-32D79BDF249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5" outlineLevelRow="3" x14ac:dyDescent="0.25"/>
  <cols>
    <col min="1" max="1" width="3.36328125" customWidth="1"/>
    <col min="2" max="2" width="12.453125" style="175" customWidth="1"/>
    <col min="3" max="3" width="63.1796875" style="175" customWidth="1"/>
    <col min="4" max="4" width="4.81640625" customWidth="1"/>
    <col min="5" max="5" width="10.453125" customWidth="1"/>
    <col min="6" max="6" width="9.81640625" customWidth="1"/>
    <col min="7" max="7" width="12.6328125" customWidth="1"/>
    <col min="8" max="17" width="0" hidden="1" customWidth="1"/>
    <col min="18" max="18" width="6.81640625" customWidth="1"/>
    <col min="20" max="25" width="0" hidden="1" customWidth="1"/>
    <col min="29" max="29" width="0" hidden="1" customWidth="1"/>
    <col min="31" max="41" width="0" hidden="1" customWidth="1"/>
    <col min="53" max="53" width="98.6328125" customWidth="1"/>
  </cols>
  <sheetData>
    <row r="1" spans="1:60" ht="15.75" customHeight="1" x14ac:dyDescent="0.35">
      <c r="A1" s="196" t="s">
        <v>218</v>
      </c>
      <c r="B1" s="196"/>
      <c r="C1" s="196"/>
      <c r="D1" s="196"/>
      <c r="E1" s="196"/>
      <c r="F1" s="196"/>
      <c r="G1" s="196"/>
      <c r="AG1" t="s">
        <v>122</v>
      </c>
    </row>
    <row r="2" spans="1:60" ht="25" customHeight="1" x14ac:dyDescent="0.25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123</v>
      </c>
    </row>
    <row r="3" spans="1:60" ht="25" customHeight="1" x14ac:dyDescent="0.25">
      <c r="A3" s="197" t="s">
        <v>8</v>
      </c>
      <c r="B3" s="49" t="s">
        <v>65</v>
      </c>
      <c r="C3" s="200" t="s">
        <v>66</v>
      </c>
      <c r="D3" s="198"/>
      <c r="E3" s="198"/>
      <c r="F3" s="198"/>
      <c r="G3" s="199"/>
      <c r="AC3" s="175" t="s">
        <v>123</v>
      </c>
      <c r="AG3" t="s">
        <v>127</v>
      </c>
    </row>
    <row r="4" spans="1:60" ht="25" customHeight="1" x14ac:dyDescent="0.25">
      <c r="A4" s="201" t="s">
        <v>9</v>
      </c>
      <c r="B4" s="202" t="s">
        <v>62</v>
      </c>
      <c r="C4" s="203" t="s">
        <v>69</v>
      </c>
      <c r="D4" s="204"/>
      <c r="E4" s="204"/>
      <c r="F4" s="204"/>
      <c r="G4" s="205"/>
      <c r="AG4" t="s">
        <v>128</v>
      </c>
    </row>
    <row r="5" spans="1:60" x14ac:dyDescent="0.25">
      <c r="D5" s="10"/>
    </row>
    <row r="6" spans="1:60" ht="37.5" x14ac:dyDescent="0.25">
      <c r="A6" s="207" t="s">
        <v>129</v>
      </c>
      <c r="B6" s="209" t="s">
        <v>130</v>
      </c>
      <c r="C6" s="209" t="s">
        <v>131</v>
      </c>
      <c r="D6" s="208" t="s">
        <v>132</v>
      </c>
      <c r="E6" s="207" t="s">
        <v>133</v>
      </c>
      <c r="F6" s="206" t="s">
        <v>134</v>
      </c>
      <c r="G6" s="207" t="s">
        <v>29</v>
      </c>
      <c r="H6" s="210" t="s">
        <v>30</v>
      </c>
      <c r="I6" s="210" t="s">
        <v>135</v>
      </c>
      <c r="J6" s="210" t="s">
        <v>31</v>
      </c>
      <c r="K6" s="210" t="s">
        <v>136</v>
      </c>
      <c r="L6" s="210" t="s">
        <v>137</v>
      </c>
      <c r="M6" s="210" t="s">
        <v>138</v>
      </c>
      <c r="N6" s="210" t="s">
        <v>139</v>
      </c>
      <c r="O6" s="210" t="s">
        <v>140</v>
      </c>
      <c r="P6" s="210" t="s">
        <v>141</v>
      </c>
      <c r="Q6" s="210" t="s">
        <v>142</v>
      </c>
      <c r="R6" s="210" t="s">
        <v>143</v>
      </c>
      <c r="S6" s="210" t="s">
        <v>144</v>
      </c>
      <c r="T6" s="210" t="s">
        <v>145</v>
      </c>
      <c r="U6" s="210" t="s">
        <v>146</v>
      </c>
      <c r="V6" s="210" t="s">
        <v>147</v>
      </c>
      <c r="W6" s="210" t="s">
        <v>148</v>
      </c>
      <c r="X6" s="210" t="s">
        <v>149</v>
      </c>
      <c r="Y6" s="210" t="s">
        <v>150</v>
      </c>
    </row>
    <row r="7" spans="1:60" hidden="1" x14ac:dyDescent="0.25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2"/>
      <c r="O7" s="212"/>
      <c r="P7" s="212"/>
      <c r="Q7" s="212"/>
      <c r="R7" s="213"/>
      <c r="S7" s="213"/>
      <c r="T7" s="213"/>
      <c r="U7" s="213"/>
      <c r="V7" s="213"/>
      <c r="W7" s="213"/>
      <c r="X7" s="213"/>
      <c r="Y7" s="213"/>
    </row>
    <row r="8" spans="1:60" ht="13" x14ac:dyDescent="0.25">
      <c r="A8" s="225" t="s">
        <v>151</v>
      </c>
      <c r="B8" s="226" t="s">
        <v>58</v>
      </c>
      <c r="C8" s="242" t="s">
        <v>100</v>
      </c>
      <c r="D8" s="227"/>
      <c r="E8" s="228"/>
      <c r="F8" s="229"/>
      <c r="G8" s="229">
        <f>SUMIF(AG9:AG28,"&lt;&gt;NOR",G9:G28)</f>
        <v>0</v>
      </c>
      <c r="H8" s="229"/>
      <c r="I8" s="229">
        <f>SUM(I9:I28)</f>
        <v>0</v>
      </c>
      <c r="J8" s="229"/>
      <c r="K8" s="229">
        <f>SUM(K9:K28)</f>
        <v>0</v>
      </c>
      <c r="L8" s="229"/>
      <c r="M8" s="229">
        <f>SUM(M9:M28)</f>
        <v>0</v>
      </c>
      <c r="N8" s="228"/>
      <c r="O8" s="228">
        <f>SUM(O9:O28)</f>
        <v>0</v>
      </c>
      <c r="P8" s="228"/>
      <c r="Q8" s="228">
        <f>SUM(Q9:Q28)</f>
        <v>127.68</v>
      </c>
      <c r="R8" s="229"/>
      <c r="S8" s="229"/>
      <c r="T8" s="230"/>
      <c r="U8" s="224"/>
      <c r="V8" s="224">
        <f>SUM(V9:V28)</f>
        <v>44.78</v>
      </c>
      <c r="W8" s="224"/>
      <c r="X8" s="224"/>
      <c r="Y8" s="224"/>
      <c r="AG8" t="s">
        <v>152</v>
      </c>
    </row>
    <row r="9" spans="1:60" ht="20" outlineLevel="1" x14ac:dyDescent="0.25">
      <c r="A9" s="232">
        <v>1</v>
      </c>
      <c r="B9" s="233" t="s">
        <v>627</v>
      </c>
      <c r="C9" s="243" t="s">
        <v>628</v>
      </c>
      <c r="D9" s="234" t="s">
        <v>221</v>
      </c>
      <c r="E9" s="235">
        <v>180.6</v>
      </c>
      <c r="F9" s="236"/>
      <c r="G9" s="237">
        <f>ROUND(E9*F9,2)</f>
        <v>0</v>
      </c>
      <c r="H9" s="236"/>
      <c r="I9" s="237">
        <f>ROUND(E9*H9,2)</f>
        <v>0</v>
      </c>
      <c r="J9" s="236"/>
      <c r="K9" s="237">
        <f>ROUND(E9*J9,2)</f>
        <v>0</v>
      </c>
      <c r="L9" s="237">
        <v>21</v>
      </c>
      <c r="M9" s="237">
        <f>G9*(1+L9/100)</f>
        <v>0</v>
      </c>
      <c r="N9" s="235">
        <v>0</v>
      </c>
      <c r="O9" s="235">
        <f>ROUND(E9*N9,2)</f>
        <v>0</v>
      </c>
      <c r="P9" s="235">
        <v>0.44</v>
      </c>
      <c r="Q9" s="235">
        <f>ROUND(E9*P9,2)</f>
        <v>79.459999999999994</v>
      </c>
      <c r="R9" s="237" t="s">
        <v>222</v>
      </c>
      <c r="S9" s="237" t="s">
        <v>156</v>
      </c>
      <c r="T9" s="238" t="s">
        <v>223</v>
      </c>
      <c r="U9" s="221">
        <v>4.8000000000000001E-2</v>
      </c>
      <c r="V9" s="221">
        <f>ROUND(E9*U9,2)</f>
        <v>8.67</v>
      </c>
      <c r="W9" s="221"/>
      <c r="X9" s="221" t="s">
        <v>198</v>
      </c>
      <c r="Y9" s="221" t="s">
        <v>159</v>
      </c>
      <c r="Z9" s="211"/>
      <c r="AA9" s="211"/>
      <c r="AB9" s="211"/>
      <c r="AC9" s="211"/>
      <c r="AD9" s="211"/>
      <c r="AE9" s="211"/>
      <c r="AF9" s="211"/>
      <c r="AG9" s="211" t="s">
        <v>224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2" x14ac:dyDescent="0.25">
      <c r="A10" s="218"/>
      <c r="B10" s="219"/>
      <c r="C10" s="245" t="s">
        <v>629</v>
      </c>
      <c r="D10" s="222"/>
      <c r="E10" s="223">
        <v>120.6</v>
      </c>
      <c r="F10" s="221"/>
      <c r="G10" s="221"/>
      <c r="H10" s="221"/>
      <c r="I10" s="221"/>
      <c r="J10" s="221"/>
      <c r="K10" s="221"/>
      <c r="L10" s="221"/>
      <c r="M10" s="221"/>
      <c r="N10" s="220"/>
      <c r="O10" s="220"/>
      <c r="P10" s="220"/>
      <c r="Q10" s="220"/>
      <c r="R10" s="221"/>
      <c r="S10" s="221"/>
      <c r="T10" s="221"/>
      <c r="U10" s="221"/>
      <c r="V10" s="221"/>
      <c r="W10" s="221"/>
      <c r="X10" s="221"/>
      <c r="Y10" s="221"/>
      <c r="Z10" s="211"/>
      <c r="AA10" s="211"/>
      <c r="AB10" s="211"/>
      <c r="AC10" s="211"/>
      <c r="AD10" s="211"/>
      <c r="AE10" s="211"/>
      <c r="AF10" s="211"/>
      <c r="AG10" s="211" t="s">
        <v>164</v>
      </c>
      <c r="AH10" s="211">
        <v>0</v>
      </c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outlineLevel="3" x14ac:dyDescent="0.25">
      <c r="A11" s="218"/>
      <c r="B11" s="219"/>
      <c r="C11" s="245" t="s">
        <v>630</v>
      </c>
      <c r="D11" s="222"/>
      <c r="E11" s="223">
        <v>60</v>
      </c>
      <c r="F11" s="221"/>
      <c r="G11" s="221"/>
      <c r="H11" s="221"/>
      <c r="I11" s="221"/>
      <c r="J11" s="221"/>
      <c r="K11" s="221"/>
      <c r="L11" s="221"/>
      <c r="M11" s="221"/>
      <c r="N11" s="220"/>
      <c r="O11" s="220"/>
      <c r="P11" s="220"/>
      <c r="Q11" s="220"/>
      <c r="R11" s="221"/>
      <c r="S11" s="221"/>
      <c r="T11" s="221"/>
      <c r="U11" s="221"/>
      <c r="V11" s="221"/>
      <c r="W11" s="221"/>
      <c r="X11" s="221"/>
      <c r="Y11" s="221"/>
      <c r="Z11" s="211"/>
      <c r="AA11" s="211"/>
      <c r="AB11" s="211"/>
      <c r="AC11" s="211"/>
      <c r="AD11" s="211"/>
      <c r="AE11" s="211"/>
      <c r="AF11" s="211"/>
      <c r="AG11" s="211" t="s">
        <v>164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0" outlineLevel="1" x14ac:dyDescent="0.25">
      <c r="A12" s="232">
        <v>2</v>
      </c>
      <c r="B12" s="233" t="s">
        <v>631</v>
      </c>
      <c r="C12" s="243" t="s">
        <v>632</v>
      </c>
      <c r="D12" s="234" t="s">
        <v>221</v>
      </c>
      <c r="E12" s="235">
        <v>91.12</v>
      </c>
      <c r="F12" s="236"/>
      <c r="G12" s="237">
        <f>ROUND(E12*F12,2)</f>
        <v>0</v>
      </c>
      <c r="H12" s="236"/>
      <c r="I12" s="237">
        <f>ROUND(E12*H12,2)</f>
        <v>0</v>
      </c>
      <c r="J12" s="236"/>
      <c r="K12" s="237">
        <f>ROUND(E12*J12,2)</f>
        <v>0</v>
      </c>
      <c r="L12" s="237">
        <v>21</v>
      </c>
      <c r="M12" s="237">
        <f>G12*(1+L12/100)</f>
        <v>0</v>
      </c>
      <c r="N12" s="235">
        <v>0</v>
      </c>
      <c r="O12" s="235">
        <f>ROUND(E12*N12,2)</f>
        <v>0</v>
      </c>
      <c r="P12" s="235">
        <v>0.33</v>
      </c>
      <c r="Q12" s="235">
        <f>ROUND(E12*P12,2)</f>
        <v>30.07</v>
      </c>
      <c r="R12" s="237" t="s">
        <v>222</v>
      </c>
      <c r="S12" s="237" t="s">
        <v>156</v>
      </c>
      <c r="T12" s="238" t="s">
        <v>223</v>
      </c>
      <c r="U12" s="221">
        <v>0.06</v>
      </c>
      <c r="V12" s="221">
        <f>ROUND(E12*U12,2)</f>
        <v>5.47</v>
      </c>
      <c r="W12" s="221"/>
      <c r="X12" s="221" t="s">
        <v>198</v>
      </c>
      <c r="Y12" s="221" t="s">
        <v>159</v>
      </c>
      <c r="Z12" s="211"/>
      <c r="AA12" s="211"/>
      <c r="AB12" s="211"/>
      <c r="AC12" s="211"/>
      <c r="AD12" s="211"/>
      <c r="AE12" s="211"/>
      <c r="AF12" s="211"/>
      <c r="AG12" s="211" t="s">
        <v>224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2" x14ac:dyDescent="0.25">
      <c r="A13" s="218"/>
      <c r="B13" s="219"/>
      <c r="C13" s="245" t="s">
        <v>633</v>
      </c>
      <c r="D13" s="222"/>
      <c r="E13" s="223">
        <v>91.12</v>
      </c>
      <c r="F13" s="221"/>
      <c r="G13" s="221"/>
      <c r="H13" s="221"/>
      <c r="I13" s="221"/>
      <c r="J13" s="221"/>
      <c r="K13" s="221"/>
      <c r="L13" s="221"/>
      <c r="M13" s="221"/>
      <c r="N13" s="220"/>
      <c r="O13" s="220"/>
      <c r="P13" s="220"/>
      <c r="Q13" s="220"/>
      <c r="R13" s="221"/>
      <c r="S13" s="221"/>
      <c r="T13" s="221"/>
      <c r="U13" s="221"/>
      <c r="V13" s="221"/>
      <c r="W13" s="221"/>
      <c r="X13" s="221"/>
      <c r="Y13" s="221"/>
      <c r="Z13" s="211"/>
      <c r="AA13" s="211"/>
      <c r="AB13" s="211"/>
      <c r="AC13" s="211"/>
      <c r="AD13" s="211"/>
      <c r="AE13" s="211"/>
      <c r="AF13" s="211"/>
      <c r="AG13" s="211" t="s">
        <v>164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ht="20" outlineLevel="1" x14ac:dyDescent="0.25">
      <c r="A14" s="232">
        <v>3</v>
      </c>
      <c r="B14" s="233" t="s">
        <v>232</v>
      </c>
      <c r="C14" s="243" t="s">
        <v>233</v>
      </c>
      <c r="D14" s="234" t="s">
        <v>221</v>
      </c>
      <c r="E14" s="235">
        <v>165</v>
      </c>
      <c r="F14" s="236"/>
      <c r="G14" s="237">
        <f>ROUND(E14*F14,2)</f>
        <v>0</v>
      </c>
      <c r="H14" s="236"/>
      <c r="I14" s="237">
        <f>ROUND(E14*H14,2)</f>
        <v>0</v>
      </c>
      <c r="J14" s="236"/>
      <c r="K14" s="237">
        <f>ROUND(E14*J14,2)</f>
        <v>0</v>
      </c>
      <c r="L14" s="237">
        <v>21</v>
      </c>
      <c r="M14" s="237">
        <f>G14*(1+L14/100)</f>
        <v>0</v>
      </c>
      <c r="N14" s="235">
        <v>0</v>
      </c>
      <c r="O14" s="235">
        <f>ROUND(E14*N14,2)</f>
        <v>0</v>
      </c>
      <c r="P14" s="235">
        <v>0.11</v>
      </c>
      <c r="Q14" s="235">
        <f>ROUND(E14*P14,2)</f>
        <v>18.149999999999999</v>
      </c>
      <c r="R14" s="237" t="s">
        <v>222</v>
      </c>
      <c r="S14" s="237" t="s">
        <v>156</v>
      </c>
      <c r="T14" s="238" t="s">
        <v>223</v>
      </c>
      <c r="U14" s="221">
        <v>0.08</v>
      </c>
      <c r="V14" s="221">
        <f>ROUND(E14*U14,2)</f>
        <v>13.2</v>
      </c>
      <c r="W14" s="221"/>
      <c r="X14" s="221" t="s">
        <v>198</v>
      </c>
      <c r="Y14" s="221" t="s">
        <v>159</v>
      </c>
      <c r="Z14" s="211"/>
      <c r="AA14" s="211"/>
      <c r="AB14" s="211"/>
      <c r="AC14" s="211"/>
      <c r="AD14" s="211"/>
      <c r="AE14" s="211"/>
      <c r="AF14" s="211"/>
      <c r="AG14" s="211" t="s">
        <v>224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ht="20.5" outlineLevel="2" x14ac:dyDescent="0.25">
      <c r="A15" s="218"/>
      <c r="B15" s="219"/>
      <c r="C15" s="261" t="s">
        <v>234</v>
      </c>
      <c r="D15" s="260"/>
      <c r="E15" s="260"/>
      <c r="F15" s="260"/>
      <c r="G15" s="260"/>
      <c r="H15" s="221"/>
      <c r="I15" s="221"/>
      <c r="J15" s="221"/>
      <c r="K15" s="221"/>
      <c r="L15" s="221"/>
      <c r="M15" s="221"/>
      <c r="N15" s="220"/>
      <c r="O15" s="220"/>
      <c r="P15" s="220"/>
      <c r="Q15" s="220"/>
      <c r="R15" s="221"/>
      <c r="S15" s="221"/>
      <c r="T15" s="221"/>
      <c r="U15" s="221"/>
      <c r="V15" s="221"/>
      <c r="W15" s="221"/>
      <c r="X15" s="221"/>
      <c r="Y15" s="221"/>
      <c r="Z15" s="211"/>
      <c r="AA15" s="211"/>
      <c r="AB15" s="211"/>
      <c r="AC15" s="211"/>
      <c r="AD15" s="211"/>
      <c r="AE15" s="211"/>
      <c r="AF15" s="211"/>
      <c r="AG15" s="211" t="s">
        <v>226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41" t="str">
        <f>C15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15" s="211"/>
      <c r="BC15" s="211"/>
      <c r="BD15" s="211"/>
      <c r="BE15" s="211"/>
      <c r="BF15" s="211"/>
      <c r="BG15" s="211"/>
      <c r="BH15" s="211"/>
    </row>
    <row r="16" spans="1:60" outlineLevel="2" x14ac:dyDescent="0.25">
      <c r="A16" s="218"/>
      <c r="B16" s="219"/>
      <c r="C16" s="245" t="s">
        <v>634</v>
      </c>
      <c r="D16" s="222"/>
      <c r="E16" s="223">
        <v>85</v>
      </c>
      <c r="F16" s="221"/>
      <c r="G16" s="221"/>
      <c r="H16" s="221"/>
      <c r="I16" s="221"/>
      <c r="J16" s="221"/>
      <c r="K16" s="221"/>
      <c r="L16" s="221"/>
      <c r="M16" s="221"/>
      <c r="N16" s="220"/>
      <c r="O16" s="220"/>
      <c r="P16" s="220"/>
      <c r="Q16" s="220"/>
      <c r="R16" s="221"/>
      <c r="S16" s="221"/>
      <c r="T16" s="221"/>
      <c r="U16" s="221"/>
      <c r="V16" s="221"/>
      <c r="W16" s="221"/>
      <c r="X16" s="221"/>
      <c r="Y16" s="221"/>
      <c r="Z16" s="211"/>
      <c r="AA16" s="211"/>
      <c r="AB16" s="211"/>
      <c r="AC16" s="211"/>
      <c r="AD16" s="211"/>
      <c r="AE16" s="211"/>
      <c r="AF16" s="211"/>
      <c r="AG16" s="211" t="s">
        <v>164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3" x14ac:dyDescent="0.25">
      <c r="A17" s="218"/>
      <c r="B17" s="219"/>
      <c r="C17" s="245" t="s">
        <v>635</v>
      </c>
      <c r="D17" s="222"/>
      <c r="E17" s="223">
        <v>80</v>
      </c>
      <c r="F17" s="221"/>
      <c r="G17" s="221"/>
      <c r="H17" s="221"/>
      <c r="I17" s="221"/>
      <c r="J17" s="221"/>
      <c r="K17" s="221"/>
      <c r="L17" s="221"/>
      <c r="M17" s="221"/>
      <c r="N17" s="220"/>
      <c r="O17" s="220"/>
      <c r="P17" s="220"/>
      <c r="Q17" s="220"/>
      <c r="R17" s="221"/>
      <c r="S17" s="221"/>
      <c r="T17" s="221"/>
      <c r="U17" s="221"/>
      <c r="V17" s="221"/>
      <c r="W17" s="221"/>
      <c r="X17" s="221"/>
      <c r="Y17" s="221"/>
      <c r="Z17" s="211"/>
      <c r="AA17" s="211"/>
      <c r="AB17" s="211"/>
      <c r="AC17" s="211"/>
      <c r="AD17" s="211"/>
      <c r="AE17" s="211"/>
      <c r="AF17" s="211"/>
      <c r="AG17" s="211" t="s">
        <v>164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5">
      <c r="A18" s="232">
        <v>4</v>
      </c>
      <c r="B18" s="233" t="s">
        <v>255</v>
      </c>
      <c r="C18" s="243" t="s">
        <v>256</v>
      </c>
      <c r="D18" s="234" t="s">
        <v>249</v>
      </c>
      <c r="E18" s="235">
        <v>36.18</v>
      </c>
      <c r="F18" s="236"/>
      <c r="G18" s="237">
        <f>ROUND(E18*F18,2)</f>
        <v>0</v>
      </c>
      <c r="H18" s="236"/>
      <c r="I18" s="237">
        <f>ROUND(E18*H18,2)</f>
        <v>0</v>
      </c>
      <c r="J18" s="236"/>
      <c r="K18" s="237">
        <f>ROUND(E18*J18,2)</f>
        <v>0</v>
      </c>
      <c r="L18" s="237">
        <v>21</v>
      </c>
      <c r="M18" s="237">
        <f>G18*(1+L18/100)</f>
        <v>0</v>
      </c>
      <c r="N18" s="235">
        <v>0</v>
      </c>
      <c r="O18" s="235">
        <f>ROUND(E18*N18,2)</f>
        <v>0</v>
      </c>
      <c r="P18" s="235">
        <v>0</v>
      </c>
      <c r="Q18" s="235">
        <f>ROUND(E18*P18,2)</f>
        <v>0</v>
      </c>
      <c r="R18" s="237" t="s">
        <v>250</v>
      </c>
      <c r="S18" s="237" t="s">
        <v>156</v>
      </c>
      <c r="T18" s="238" t="s">
        <v>223</v>
      </c>
      <c r="U18" s="221">
        <v>0.42199999999999999</v>
      </c>
      <c r="V18" s="221">
        <f>ROUND(E18*U18,2)</f>
        <v>15.27</v>
      </c>
      <c r="W18" s="221"/>
      <c r="X18" s="221" t="s">
        <v>198</v>
      </c>
      <c r="Y18" s="221" t="s">
        <v>159</v>
      </c>
      <c r="Z18" s="211"/>
      <c r="AA18" s="211"/>
      <c r="AB18" s="211"/>
      <c r="AC18" s="211"/>
      <c r="AD18" s="211"/>
      <c r="AE18" s="211"/>
      <c r="AF18" s="211"/>
      <c r="AG18" s="211" t="s">
        <v>224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2" x14ac:dyDescent="0.25">
      <c r="A19" s="218"/>
      <c r="B19" s="219"/>
      <c r="C19" s="261" t="s">
        <v>257</v>
      </c>
      <c r="D19" s="260"/>
      <c r="E19" s="260"/>
      <c r="F19" s="260"/>
      <c r="G19" s="260"/>
      <c r="H19" s="221"/>
      <c r="I19" s="221"/>
      <c r="J19" s="221"/>
      <c r="K19" s="221"/>
      <c r="L19" s="221"/>
      <c r="M19" s="221"/>
      <c r="N19" s="220"/>
      <c r="O19" s="220"/>
      <c r="P19" s="220"/>
      <c r="Q19" s="220"/>
      <c r="R19" s="221"/>
      <c r="S19" s="221"/>
      <c r="T19" s="221"/>
      <c r="U19" s="221"/>
      <c r="V19" s="221"/>
      <c r="W19" s="221"/>
      <c r="X19" s="221"/>
      <c r="Y19" s="221"/>
      <c r="Z19" s="211"/>
      <c r="AA19" s="211"/>
      <c r="AB19" s="211"/>
      <c r="AC19" s="211"/>
      <c r="AD19" s="211"/>
      <c r="AE19" s="211"/>
      <c r="AF19" s="211"/>
      <c r="AG19" s="211" t="s">
        <v>226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41" t="str">
        <f>C19</f>
        <v>s přemístěním výkopku v příčných profilech na vzdálenost do 15 m nebo s naložením na dopravní prostředek.</v>
      </c>
      <c r="BB19" s="211"/>
      <c r="BC19" s="211"/>
      <c r="BD19" s="211"/>
      <c r="BE19" s="211"/>
      <c r="BF19" s="211"/>
      <c r="BG19" s="211"/>
      <c r="BH19" s="211"/>
    </row>
    <row r="20" spans="1:60" outlineLevel="2" x14ac:dyDescent="0.25">
      <c r="A20" s="218"/>
      <c r="B20" s="219"/>
      <c r="C20" s="245" t="s">
        <v>636</v>
      </c>
      <c r="D20" s="222"/>
      <c r="E20" s="223">
        <v>36.18</v>
      </c>
      <c r="F20" s="221"/>
      <c r="G20" s="221"/>
      <c r="H20" s="221"/>
      <c r="I20" s="221"/>
      <c r="J20" s="221"/>
      <c r="K20" s="221"/>
      <c r="L20" s="221"/>
      <c r="M20" s="221"/>
      <c r="N20" s="220"/>
      <c r="O20" s="220"/>
      <c r="P20" s="220"/>
      <c r="Q20" s="220"/>
      <c r="R20" s="221"/>
      <c r="S20" s="221"/>
      <c r="T20" s="221"/>
      <c r="U20" s="221"/>
      <c r="V20" s="221"/>
      <c r="W20" s="221"/>
      <c r="X20" s="221"/>
      <c r="Y20" s="221"/>
      <c r="Z20" s="211"/>
      <c r="AA20" s="211"/>
      <c r="AB20" s="211"/>
      <c r="AC20" s="211"/>
      <c r="AD20" s="211"/>
      <c r="AE20" s="211"/>
      <c r="AF20" s="211"/>
      <c r="AG20" s="211" t="s">
        <v>164</v>
      </c>
      <c r="AH20" s="211">
        <v>0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ht="20" outlineLevel="1" x14ac:dyDescent="0.25">
      <c r="A21" s="232">
        <v>5</v>
      </c>
      <c r="B21" s="233" t="s">
        <v>289</v>
      </c>
      <c r="C21" s="243" t="s">
        <v>290</v>
      </c>
      <c r="D21" s="234" t="s">
        <v>249</v>
      </c>
      <c r="E21" s="235">
        <v>36.18</v>
      </c>
      <c r="F21" s="236"/>
      <c r="G21" s="237">
        <f>ROUND(E21*F21,2)</f>
        <v>0</v>
      </c>
      <c r="H21" s="236"/>
      <c r="I21" s="237">
        <f>ROUND(E21*H21,2)</f>
        <v>0</v>
      </c>
      <c r="J21" s="236"/>
      <c r="K21" s="237">
        <f>ROUND(E21*J21,2)</f>
        <v>0</v>
      </c>
      <c r="L21" s="237">
        <v>21</v>
      </c>
      <c r="M21" s="237">
        <f>G21*(1+L21/100)</f>
        <v>0</v>
      </c>
      <c r="N21" s="235">
        <v>0</v>
      </c>
      <c r="O21" s="235">
        <f>ROUND(E21*N21,2)</f>
        <v>0</v>
      </c>
      <c r="P21" s="235">
        <v>0</v>
      </c>
      <c r="Q21" s="235">
        <f>ROUND(E21*P21,2)</f>
        <v>0</v>
      </c>
      <c r="R21" s="237" t="s">
        <v>250</v>
      </c>
      <c r="S21" s="237" t="s">
        <v>156</v>
      </c>
      <c r="T21" s="238" t="s">
        <v>223</v>
      </c>
      <c r="U21" s="221">
        <v>0</v>
      </c>
      <c r="V21" s="221">
        <f>ROUND(E21*U21,2)</f>
        <v>0</v>
      </c>
      <c r="W21" s="221"/>
      <c r="X21" s="221" t="s">
        <v>198</v>
      </c>
      <c r="Y21" s="221" t="s">
        <v>159</v>
      </c>
      <c r="Z21" s="211"/>
      <c r="AA21" s="211"/>
      <c r="AB21" s="211"/>
      <c r="AC21" s="211"/>
      <c r="AD21" s="211"/>
      <c r="AE21" s="211"/>
      <c r="AF21" s="211"/>
      <c r="AG21" s="211" t="s">
        <v>224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2" x14ac:dyDescent="0.25">
      <c r="A22" s="218"/>
      <c r="B22" s="219"/>
      <c r="C22" s="261" t="s">
        <v>282</v>
      </c>
      <c r="D22" s="260"/>
      <c r="E22" s="260"/>
      <c r="F22" s="260"/>
      <c r="G22" s="260"/>
      <c r="H22" s="221"/>
      <c r="I22" s="221"/>
      <c r="J22" s="221"/>
      <c r="K22" s="221"/>
      <c r="L22" s="221"/>
      <c r="M22" s="221"/>
      <c r="N22" s="220"/>
      <c r="O22" s="220"/>
      <c r="P22" s="220"/>
      <c r="Q22" s="220"/>
      <c r="R22" s="221"/>
      <c r="S22" s="221"/>
      <c r="T22" s="221"/>
      <c r="U22" s="221"/>
      <c r="V22" s="221"/>
      <c r="W22" s="221"/>
      <c r="X22" s="221"/>
      <c r="Y22" s="221"/>
      <c r="Z22" s="211"/>
      <c r="AA22" s="211"/>
      <c r="AB22" s="211"/>
      <c r="AC22" s="211"/>
      <c r="AD22" s="211"/>
      <c r="AE22" s="211"/>
      <c r="AF22" s="211"/>
      <c r="AG22" s="211" t="s">
        <v>226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2" x14ac:dyDescent="0.25">
      <c r="A23" s="218"/>
      <c r="B23" s="219"/>
      <c r="C23" s="245" t="s">
        <v>637</v>
      </c>
      <c r="D23" s="222"/>
      <c r="E23" s="223">
        <v>36.18</v>
      </c>
      <c r="F23" s="221"/>
      <c r="G23" s="221"/>
      <c r="H23" s="221"/>
      <c r="I23" s="221"/>
      <c r="J23" s="221"/>
      <c r="K23" s="221"/>
      <c r="L23" s="221"/>
      <c r="M23" s="221"/>
      <c r="N23" s="220"/>
      <c r="O23" s="220"/>
      <c r="P23" s="220"/>
      <c r="Q23" s="220"/>
      <c r="R23" s="221"/>
      <c r="S23" s="221"/>
      <c r="T23" s="221"/>
      <c r="U23" s="221"/>
      <c r="V23" s="221"/>
      <c r="W23" s="221"/>
      <c r="X23" s="221"/>
      <c r="Y23" s="221"/>
      <c r="Z23" s="211"/>
      <c r="AA23" s="211"/>
      <c r="AB23" s="211"/>
      <c r="AC23" s="211"/>
      <c r="AD23" s="211"/>
      <c r="AE23" s="211"/>
      <c r="AF23" s="211"/>
      <c r="AG23" s="211" t="s">
        <v>164</v>
      </c>
      <c r="AH23" s="211">
        <v>5</v>
      </c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5">
      <c r="A24" s="232">
        <v>6</v>
      </c>
      <c r="B24" s="233" t="s">
        <v>301</v>
      </c>
      <c r="C24" s="243" t="s">
        <v>302</v>
      </c>
      <c r="D24" s="234" t="s">
        <v>221</v>
      </c>
      <c r="E24" s="235">
        <v>120.6</v>
      </c>
      <c r="F24" s="236"/>
      <c r="G24" s="237">
        <f>ROUND(E24*F24,2)</f>
        <v>0</v>
      </c>
      <c r="H24" s="236"/>
      <c r="I24" s="237">
        <f>ROUND(E24*H24,2)</f>
        <v>0</v>
      </c>
      <c r="J24" s="236"/>
      <c r="K24" s="237">
        <f>ROUND(E24*J24,2)</f>
        <v>0</v>
      </c>
      <c r="L24" s="237">
        <v>21</v>
      </c>
      <c r="M24" s="237">
        <f>G24*(1+L24/100)</f>
        <v>0</v>
      </c>
      <c r="N24" s="235">
        <v>0</v>
      </c>
      <c r="O24" s="235">
        <f>ROUND(E24*N24,2)</f>
        <v>0</v>
      </c>
      <c r="P24" s="235">
        <v>0</v>
      </c>
      <c r="Q24" s="235">
        <f>ROUND(E24*P24,2)</f>
        <v>0</v>
      </c>
      <c r="R24" s="237" t="s">
        <v>250</v>
      </c>
      <c r="S24" s="237" t="s">
        <v>156</v>
      </c>
      <c r="T24" s="238" t="s">
        <v>223</v>
      </c>
      <c r="U24" s="221">
        <v>1.7999999999999999E-2</v>
      </c>
      <c r="V24" s="221">
        <f>ROUND(E24*U24,2)</f>
        <v>2.17</v>
      </c>
      <c r="W24" s="221"/>
      <c r="X24" s="221" t="s">
        <v>198</v>
      </c>
      <c r="Y24" s="221" t="s">
        <v>159</v>
      </c>
      <c r="Z24" s="211"/>
      <c r="AA24" s="211"/>
      <c r="AB24" s="211"/>
      <c r="AC24" s="211"/>
      <c r="AD24" s="211"/>
      <c r="AE24" s="211"/>
      <c r="AF24" s="211"/>
      <c r="AG24" s="211" t="s">
        <v>224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2" x14ac:dyDescent="0.25">
      <c r="A25" s="218"/>
      <c r="B25" s="219"/>
      <c r="C25" s="261" t="s">
        <v>303</v>
      </c>
      <c r="D25" s="260"/>
      <c r="E25" s="260"/>
      <c r="F25" s="260"/>
      <c r="G25" s="260"/>
      <c r="H25" s="221"/>
      <c r="I25" s="221"/>
      <c r="J25" s="221"/>
      <c r="K25" s="221"/>
      <c r="L25" s="221"/>
      <c r="M25" s="221"/>
      <c r="N25" s="220"/>
      <c r="O25" s="220"/>
      <c r="P25" s="220"/>
      <c r="Q25" s="220"/>
      <c r="R25" s="221"/>
      <c r="S25" s="221"/>
      <c r="T25" s="221"/>
      <c r="U25" s="221"/>
      <c r="V25" s="221"/>
      <c r="W25" s="221"/>
      <c r="X25" s="221"/>
      <c r="Y25" s="221"/>
      <c r="Z25" s="211"/>
      <c r="AA25" s="211"/>
      <c r="AB25" s="211"/>
      <c r="AC25" s="211"/>
      <c r="AD25" s="211"/>
      <c r="AE25" s="211"/>
      <c r="AF25" s="211"/>
      <c r="AG25" s="211" t="s">
        <v>226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2" x14ac:dyDescent="0.25">
      <c r="A26" s="218"/>
      <c r="B26" s="219"/>
      <c r="C26" s="245" t="s">
        <v>629</v>
      </c>
      <c r="D26" s="222"/>
      <c r="E26" s="223">
        <v>120.6</v>
      </c>
      <c r="F26" s="221"/>
      <c r="G26" s="221"/>
      <c r="H26" s="221"/>
      <c r="I26" s="221"/>
      <c r="J26" s="221"/>
      <c r="K26" s="221"/>
      <c r="L26" s="221"/>
      <c r="M26" s="221"/>
      <c r="N26" s="220"/>
      <c r="O26" s="220"/>
      <c r="P26" s="220"/>
      <c r="Q26" s="220"/>
      <c r="R26" s="221"/>
      <c r="S26" s="221"/>
      <c r="T26" s="221"/>
      <c r="U26" s="221"/>
      <c r="V26" s="221"/>
      <c r="W26" s="221"/>
      <c r="X26" s="221"/>
      <c r="Y26" s="221"/>
      <c r="Z26" s="211"/>
      <c r="AA26" s="211"/>
      <c r="AB26" s="211"/>
      <c r="AC26" s="211"/>
      <c r="AD26" s="211"/>
      <c r="AE26" s="211"/>
      <c r="AF26" s="211"/>
      <c r="AG26" s="211" t="s">
        <v>164</v>
      </c>
      <c r="AH26" s="211">
        <v>0</v>
      </c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5">
      <c r="A27" s="232">
        <v>7</v>
      </c>
      <c r="B27" s="233" t="s">
        <v>312</v>
      </c>
      <c r="C27" s="243" t="s">
        <v>313</v>
      </c>
      <c r="D27" s="234" t="s">
        <v>249</v>
      </c>
      <c r="E27" s="235">
        <v>36.18</v>
      </c>
      <c r="F27" s="236"/>
      <c r="G27" s="237">
        <f>ROUND(E27*F27,2)</f>
        <v>0</v>
      </c>
      <c r="H27" s="236"/>
      <c r="I27" s="237">
        <f>ROUND(E27*H27,2)</f>
        <v>0</v>
      </c>
      <c r="J27" s="236"/>
      <c r="K27" s="237">
        <f>ROUND(E27*J27,2)</f>
        <v>0</v>
      </c>
      <c r="L27" s="237">
        <v>21</v>
      </c>
      <c r="M27" s="237">
        <f>G27*(1+L27/100)</f>
        <v>0</v>
      </c>
      <c r="N27" s="235">
        <v>0</v>
      </c>
      <c r="O27" s="235">
        <f>ROUND(E27*N27,2)</f>
        <v>0</v>
      </c>
      <c r="P27" s="235">
        <v>0</v>
      </c>
      <c r="Q27" s="235">
        <f>ROUND(E27*P27,2)</f>
        <v>0</v>
      </c>
      <c r="R27" s="237" t="s">
        <v>250</v>
      </c>
      <c r="S27" s="237" t="s">
        <v>156</v>
      </c>
      <c r="T27" s="238" t="s">
        <v>223</v>
      </c>
      <c r="U27" s="221">
        <v>0</v>
      </c>
      <c r="V27" s="221">
        <f>ROUND(E27*U27,2)</f>
        <v>0</v>
      </c>
      <c r="W27" s="221"/>
      <c r="X27" s="221" t="s">
        <v>198</v>
      </c>
      <c r="Y27" s="221" t="s">
        <v>159</v>
      </c>
      <c r="Z27" s="211"/>
      <c r="AA27" s="211"/>
      <c r="AB27" s="211"/>
      <c r="AC27" s="211"/>
      <c r="AD27" s="211"/>
      <c r="AE27" s="211"/>
      <c r="AF27" s="211"/>
      <c r="AG27" s="211" t="s">
        <v>273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2" x14ac:dyDescent="0.25">
      <c r="A28" s="218"/>
      <c r="B28" s="219"/>
      <c r="C28" s="245" t="s">
        <v>637</v>
      </c>
      <c r="D28" s="222"/>
      <c r="E28" s="223">
        <v>36.18</v>
      </c>
      <c r="F28" s="221"/>
      <c r="G28" s="221"/>
      <c r="H28" s="221"/>
      <c r="I28" s="221"/>
      <c r="J28" s="221"/>
      <c r="K28" s="221"/>
      <c r="L28" s="221"/>
      <c r="M28" s="221"/>
      <c r="N28" s="220"/>
      <c r="O28" s="220"/>
      <c r="P28" s="220"/>
      <c r="Q28" s="220"/>
      <c r="R28" s="221"/>
      <c r="S28" s="221"/>
      <c r="T28" s="221"/>
      <c r="U28" s="221"/>
      <c r="V28" s="221"/>
      <c r="W28" s="221"/>
      <c r="X28" s="221"/>
      <c r="Y28" s="221"/>
      <c r="Z28" s="211"/>
      <c r="AA28" s="211"/>
      <c r="AB28" s="211"/>
      <c r="AC28" s="211"/>
      <c r="AD28" s="211"/>
      <c r="AE28" s="211"/>
      <c r="AF28" s="211"/>
      <c r="AG28" s="211" t="s">
        <v>164</v>
      </c>
      <c r="AH28" s="211">
        <v>5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ht="13" x14ac:dyDescent="0.25">
      <c r="A29" s="225" t="s">
        <v>151</v>
      </c>
      <c r="B29" s="226" t="s">
        <v>70</v>
      </c>
      <c r="C29" s="242" t="s">
        <v>102</v>
      </c>
      <c r="D29" s="227"/>
      <c r="E29" s="228"/>
      <c r="F29" s="229"/>
      <c r="G29" s="229">
        <f>SUMIF(AG30:AG31,"&lt;&gt;NOR",G30:G31)</f>
        <v>0</v>
      </c>
      <c r="H29" s="229"/>
      <c r="I29" s="229">
        <f>SUM(I30:I31)</f>
        <v>0</v>
      </c>
      <c r="J29" s="229"/>
      <c r="K29" s="229">
        <f>SUM(K30:K31)</f>
        <v>0</v>
      </c>
      <c r="L29" s="229"/>
      <c r="M29" s="229">
        <f>SUM(M30:M31)</f>
        <v>0</v>
      </c>
      <c r="N29" s="228"/>
      <c r="O29" s="228">
        <f>SUM(O30:O31)</f>
        <v>7.0000000000000007E-2</v>
      </c>
      <c r="P29" s="228"/>
      <c r="Q29" s="228">
        <f>SUM(Q30:Q31)</f>
        <v>0</v>
      </c>
      <c r="R29" s="229"/>
      <c r="S29" s="229"/>
      <c r="T29" s="230"/>
      <c r="U29" s="224"/>
      <c r="V29" s="224">
        <f>SUM(V30:V31)</f>
        <v>3.92</v>
      </c>
      <c r="W29" s="224"/>
      <c r="X29" s="224"/>
      <c r="Y29" s="224"/>
      <c r="AG29" t="s">
        <v>152</v>
      </c>
    </row>
    <row r="30" spans="1:60" ht="20" outlineLevel="1" x14ac:dyDescent="0.25">
      <c r="A30" s="232">
        <v>8</v>
      </c>
      <c r="B30" s="233" t="s">
        <v>638</v>
      </c>
      <c r="C30" s="243" t="s">
        <v>639</v>
      </c>
      <c r="D30" s="234" t="s">
        <v>239</v>
      </c>
      <c r="E30" s="235">
        <v>135</v>
      </c>
      <c r="F30" s="236"/>
      <c r="G30" s="237">
        <f>ROUND(E30*F30,2)</f>
        <v>0</v>
      </c>
      <c r="H30" s="236"/>
      <c r="I30" s="237">
        <f>ROUND(E30*H30,2)</f>
        <v>0</v>
      </c>
      <c r="J30" s="236"/>
      <c r="K30" s="237">
        <f>ROUND(E30*J30,2)</f>
        <v>0</v>
      </c>
      <c r="L30" s="237">
        <v>21</v>
      </c>
      <c r="M30" s="237">
        <f>G30*(1+L30/100)</f>
        <v>0</v>
      </c>
      <c r="N30" s="235">
        <v>5.0000000000000001E-4</v>
      </c>
      <c r="O30" s="235">
        <f>ROUND(E30*N30,2)</f>
        <v>7.0000000000000007E-2</v>
      </c>
      <c r="P30" s="235">
        <v>0</v>
      </c>
      <c r="Q30" s="235">
        <f>ROUND(E30*P30,2)</f>
        <v>0</v>
      </c>
      <c r="R30" s="237" t="s">
        <v>640</v>
      </c>
      <c r="S30" s="237" t="s">
        <v>156</v>
      </c>
      <c r="T30" s="238" t="s">
        <v>223</v>
      </c>
      <c r="U30" s="221">
        <v>2.9000000000000001E-2</v>
      </c>
      <c r="V30" s="221">
        <f>ROUND(E30*U30,2)</f>
        <v>3.92</v>
      </c>
      <c r="W30" s="221"/>
      <c r="X30" s="221" t="s">
        <v>198</v>
      </c>
      <c r="Y30" s="221" t="s">
        <v>159</v>
      </c>
      <c r="Z30" s="211"/>
      <c r="AA30" s="211"/>
      <c r="AB30" s="211"/>
      <c r="AC30" s="211"/>
      <c r="AD30" s="211"/>
      <c r="AE30" s="211"/>
      <c r="AF30" s="211"/>
      <c r="AG30" s="211" t="s">
        <v>224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2" x14ac:dyDescent="0.25">
      <c r="A31" s="218"/>
      <c r="B31" s="219"/>
      <c r="C31" s="245" t="s">
        <v>641</v>
      </c>
      <c r="D31" s="222"/>
      <c r="E31" s="223">
        <v>135</v>
      </c>
      <c r="F31" s="221"/>
      <c r="G31" s="221"/>
      <c r="H31" s="221"/>
      <c r="I31" s="221"/>
      <c r="J31" s="221"/>
      <c r="K31" s="221"/>
      <c r="L31" s="221"/>
      <c r="M31" s="221"/>
      <c r="N31" s="220"/>
      <c r="O31" s="220"/>
      <c r="P31" s="220"/>
      <c r="Q31" s="220"/>
      <c r="R31" s="221"/>
      <c r="S31" s="221"/>
      <c r="T31" s="221"/>
      <c r="U31" s="221"/>
      <c r="V31" s="221"/>
      <c r="W31" s="221"/>
      <c r="X31" s="221"/>
      <c r="Y31" s="221"/>
      <c r="Z31" s="211"/>
      <c r="AA31" s="211"/>
      <c r="AB31" s="211"/>
      <c r="AC31" s="211"/>
      <c r="AD31" s="211"/>
      <c r="AE31" s="211"/>
      <c r="AF31" s="211"/>
      <c r="AG31" s="211" t="s">
        <v>164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ht="13" x14ac:dyDescent="0.25">
      <c r="A32" s="225" t="s">
        <v>151</v>
      </c>
      <c r="B32" s="226" t="s">
        <v>103</v>
      </c>
      <c r="C32" s="242" t="s">
        <v>104</v>
      </c>
      <c r="D32" s="227"/>
      <c r="E32" s="228"/>
      <c r="F32" s="229"/>
      <c r="G32" s="229">
        <f>SUMIF(AG33:AG64,"&lt;&gt;NOR",G33:G64)</f>
        <v>0</v>
      </c>
      <c r="H32" s="229"/>
      <c r="I32" s="229">
        <f>SUM(I33:I64)</f>
        <v>0</v>
      </c>
      <c r="J32" s="229"/>
      <c r="K32" s="229">
        <f>SUM(K33:K64)</f>
        <v>0</v>
      </c>
      <c r="L32" s="229"/>
      <c r="M32" s="229">
        <f>SUM(M33:M64)</f>
        <v>0</v>
      </c>
      <c r="N32" s="228"/>
      <c r="O32" s="228">
        <f>SUM(O33:O64)</f>
        <v>225.43000000000004</v>
      </c>
      <c r="P32" s="228"/>
      <c r="Q32" s="228">
        <f>SUM(Q33:Q64)</f>
        <v>0</v>
      </c>
      <c r="R32" s="229"/>
      <c r="S32" s="229"/>
      <c r="T32" s="230"/>
      <c r="U32" s="224"/>
      <c r="V32" s="224">
        <f>SUM(V33:V64)</f>
        <v>77.319999999999993</v>
      </c>
      <c r="W32" s="224"/>
      <c r="X32" s="224"/>
      <c r="Y32" s="224"/>
      <c r="AG32" t="s">
        <v>152</v>
      </c>
    </row>
    <row r="33" spans="1:60" outlineLevel="1" x14ac:dyDescent="0.25">
      <c r="A33" s="232">
        <v>9</v>
      </c>
      <c r="B33" s="233" t="s">
        <v>355</v>
      </c>
      <c r="C33" s="243" t="s">
        <v>356</v>
      </c>
      <c r="D33" s="234" t="s">
        <v>221</v>
      </c>
      <c r="E33" s="235">
        <v>120.6</v>
      </c>
      <c r="F33" s="236"/>
      <c r="G33" s="237">
        <f>ROUND(E33*F33,2)</f>
        <v>0</v>
      </c>
      <c r="H33" s="236"/>
      <c r="I33" s="237">
        <f>ROUND(E33*H33,2)</f>
        <v>0</v>
      </c>
      <c r="J33" s="236"/>
      <c r="K33" s="237">
        <f>ROUND(E33*J33,2)</f>
        <v>0</v>
      </c>
      <c r="L33" s="237">
        <v>21</v>
      </c>
      <c r="M33" s="237">
        <f>G33*(1+L33/100)</f>
        <v>0</v>
      </c>
      <c r="N33" s="235">
        <v>0.64500000000000002</v>
      </c>
      <c r="O33" s="235">
        <f>ROUND(E33*N33,2)</f>
        <v>77.790000000000006</v>
      </c>
      <c r="P33" s="235">
        <v>0</v>
      </c>
      <c r="Q33" s="235">
        <f>ROUND(E33*P33,2)</f>
        <v>0</v>
      </c>
      <c r="R33" s="237" t="s">
        <v>222</v>
      </c>
      <c r="S33" s="237" t="s">
        <v>156</v>
      </c>
      <c r="T33" s="238" t="s">
        <v>223</v>
      </c>
      <c r="U33" s="221">
        <v>2.4E-2</v>
      </c>
      <c r="V33" s="221">
        <f>ROUND(E33*U33,2)</f>
        <v>2.89</v>
      </c>
      <c r="W33" s="221"/>
      <c r="X33" s="221" t="s">
        <v>198</v>
      </c>
      <c r="Y33" s="221" t="s">
        <v>159</v>
      </c>
      <c r="Z33" s="211"/>
      <c r="AA33" s="211"/>
      <c r="AB33" s="211"/>
      <c r="AC33" s="211"/>
      <c r="AD33" s="211"/>
      <c r="AE33" s="211"/>
      <c r="AF33" s="211"/>
      <c r="AG33" s="211" t="s">
        <v>224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2" x14ac:dyDescent="0.25">
      <c r="A34" s="218"/>
      <c r="B34" s="219"/>
      <c r="C34" s="261" t="s">
        <v>357</v>
      </c>
      <c r="D34" s="260"/>
      <c r="E34" s="260"/>
      <c r="F34" s="260"/>
      <c r="G34" s="260"/>
      <c r="H34" s="221"/>
      <c r="I34" s="221"/>
      <c r="J34" s="221"/>
      <c r="K34" s="221"/>
      <c r="L34" s="221"/>
      <c r="M34" s="221"/>
      <c r="N34" s="220"/>
      <c r="O34" s="220"/>
      <c r="P34" s="220"/>
      <c r="Q34" s="220"/>
      <c r="R34" s="221"/>
      <c r="S34" s="221"/>
      <c r="T34" s="221"/>
      <c r="U34" s="221"/>
      <c r="V34" s="221"/>
      <c r="W34" s="221"/>
      <c r="X34" s="221"/>
      <c r="Y34" s="221"/>
      <c r="Z34" s="211"/>
      <c r="AA34" s="211"/>
      <c r="AB34" s="211"/>
      <c r="AC34" s="211"/>
      <c r="AD34" s="211"/>
      <c r="AE34" s="211"/>
      <c r="AF34" s="211"/>
      <c r="AG34" s="211" t="s">
        <v>226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2" x14ac:dyDescent="0.25">
      <c r="A35" s="218"/>
      <c r="B35" s="219"/>
      <c r="C35" s="245" t="s">
        <v>629</v>
      </c>
      <c r="D35" s="222"/>
      <c r="E35" s="223">
        <v>120.6</v>
      </c>
      <c r="F35" s="221"/>
      <c r="G35" s="221"/>
      <c r="H35" s="221"/>
      <c r="I35" s="221"/>
      <c r="J35" s="221"/>
      <c r="K35" s="221"/>
      <c r="L35" s="221"/>
      <c r="M35" s="221"/>
      <c r="N35" s="220"/>
      <c r="O35" s="220"/>
      <c r="P35" s="220"/>
      <c r="Q35" s="220"/>
      <c r="R35" s="221"/>
      <c r="S35" s="221"/>
      <c r="T35" s="221"/>
      <c r="U35" s="221"/>
      <c r="V35" s="221"/>
      <c r="W35" s="221"/>
      <c r="X35" s="221"/>
      <c r="Y35" s="221"/>
      <c r="Z35" s="211"/>
      <c r="AA35" s="211"/>
      <c r="AB35" s="211"/>
      <c r="AC35" s="211"/>
      <c r="AD35" s="211"/>
      <c r="AE35" s="211"/>
      <c r="AF35" s="211"/>
      <c r="AG35" s="211" t="s">
        <v>164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5">
      <c r="A36" s="232">
        <v>10</v>
      </c>
      <c r="B36" s="233" t="s">
        <v>359</v>
      </c>
      <c r="C36" s="243" t="s">
        <v>360</v>
      </c>
      <c r="D36" s="234" t="s">
        <v>221</v>
      </c>
      <c r="E36" s="235">
        <v>60</v>
      </c>
      <c r="F36" s="236"/>
      <c r="G36" s="237">
        <f>ROUND(E36*F36,2)</f>
        <v>0</v>
      </c>
      <c r="H36" s="236"/>
      <c r="I36" s="237">
        <f>ROUND(E36*H36,2)</f>
        <v>0</v>
      </c>
      <c r="J36" s="236"/>
      <c r="K36" s="237">
        <f>ROUND(E36*J36,2)</f>
        <v>0</v>
      </c>
      <c r="L36" s="237">
        <v>21</v>
      </c>
      <c r="M36" s="237">
        <f>G36*(1+L36/100)</f>
        <v>0</v>
      </c>
      <c r="N36" s="235">
        <v>0.36834</v>
      </c>
      <c r="O36" s="235">
        <f>ROUND(E36*N36,2)</f>
        <v>22.1</v>
      </c>
      <c r="P36" s="235">
        <v>0</v>
      </c>
      <c r="Q36" s="235">
        <f>ROUND(E36*P36,2)</f>
        <v>0</v>
      </c>
      <c r="R36" s="237" t="s">
        <v>222</v>
      </c>
      <c r="S36" s="237" t="s">
        <v>156</v>
      </c>
      <c r="T36" s="238" t="s">
        <v>223</v>
      </c>
      <c r="U36" s="221">
        <v>5.5E-2</v>
      </c>
      <c r="V36" s="221">
        <f>ROUND(E36*U36,2)</f>
        <v>3.3</v>
      </c>
      <c r="W36" s="221"/>
      <c r="X36" s="221" t="s">
        <v>198</v>
      </c>
      <c r="Y36" s="221" t="s">
        <v>159</v>
      </c>
      <c r="Z36" s="211"/>
      <c r="AA36" s="211"/>
      <c r="AB36" s="211"/>
      <c r="AC36" s="211"/>
      <c r="AD36" s="211"/>
      <c r="AE36" s="211"/>
      <c r="AF36" s="211"/>
      <c r="AG36" s="211" t="s">
        <v>224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2" x14ac:dyDescent="0.25">
      <c r="A37" s="218"/>
      <c r="B37" s="219"/>
      <c r="C37" s="261" t="s">
        <v>361</v>
      </c>
      <c r="D37" s="260"/>
      <c r="E37" s="260"/>
      <c r="F37" s="260"/>
      <c r="G37" s="260"/>
      <c r="H37" s="221"/>
      <c r="I37" s="221"/>
      <c r="J37" s="221"/>
      <c r="K37" s="221"/>
      <c r="L37" s="221"/>
      <c r="M37" s="221"/>
      <c r="N37" s="220"/>
      <c r="O37" s="220"/>
      <c r="P37" s="220"/>
      <c r="Q37" s="220"/>
      <c r="R37" s="221"/>
      <c r="S37" s="221"/>
      <c r="T37" s="221"/>
      <c r="U37" s="221"/>
      <c r="V37" s="221"/>
      <c r="W37" s="221"/>
      <c r="X37" s="221"/>
      <c r="Y37" s="221"/>
      <c r="Z37" s="211"/>
      <c r="AA37" s="211"/>
      <c r="AB37" s="211"/>
      <c r="AC37" s="211"/>
      <c r="AD37" s="211"/>
      <c r="AE37" s="211"/>
      <c r="AF37" s="211"/>
      <c r="AG37" s="211" t="s">
        <v>226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41" t="str">
        <f>C37</f>
        <v>kamenivo hrubé drcené vel. 32 - 63 mm s výplňovým kamenivem (vibrovaný štěrk), s rozprostřením, vlhčením a zhutněním</v>
      </c>
      <c r="BB37" s="211"/>
      <c r="BC37" s="211"/>
      <c r="BD37" s="211"/>
      <c r="BE37" s="211"/>
      <c r="BF37" s="211"/>
      <c r="BG37" s="211"/>
      <c r="BH37" s="211"/>
    </row>
    <row r="38" spans="1:60" outlineLevel="2" x14ac:dyDescent="0.25">
      <c r="A38" s="218"/>
      <c r="B38" s="219"/>
      <c r="C38" s="245" t="s">
        <v>642</v>
      </c>
      <c r="D38" s="222"/>
      <c r="E38" s="223">
        <v>60</v>
      </c>
      <c r="F38" s="221"/>
      <c r="G38" s="221"/>
      <c r="H38" s="221"/>
      <c r="I38" s="221"/>
      <c r="J38" s="221"/>
      <c r="K38" s="221"/>
      <c r="L38" s="221"/>
      <c r="M38" s="221"/>
      <c r="N38" s="220"/>
      <c r="O38" s="220"/>
      <c r="P38" s="220"/>
      <c r="Q38" s="220"/>
      <c r="R38" s="221"/>
      <c r="S38" s="221"/>
      <c r="T38" s="221"/>
      <c r="U38" s="221"/>
      <c r="V38" s="221"/>
      <c r="W38" s="221"/>
      <c r="X38" s="221"/>
      <c r="Y38" s="221"/>
      <c r="Z38" s="211"/>
      <c r="AA38" s="211"/>
      <c r="AB38" s="211"/>
      <c r="AC38" s="211"/>
      <c r="AD38" s="211"/>
      <c r="AE38" s="211"/>
      <c r="AF38" s="211"/>
      <c r="AG38" s="211" t="s">
        <v>164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5">
      <c r="A39" s="232">
        <v>11</v>
      </c>
      <c r="B39" s="233" t="s">
        <v>643</v>
      </c>
      <c r="C39" s="243" t="s">
        <v>644</v>
      </c>
      <c r="D39" s="234" t="s">
        <v>221</v>
      </c>
      <c r="E39" s="235">
        <v>40.200000000000003</v>
      </c>
      <c r="F39" s="236"/>
      <c r="G39" s="237">
        <f>ROUND(E39*F39,2)</f>
        <v>0</v>
      </c>
      <c r="H39" s="236"/>
      <c r="I39" s="237">
        <f>ROUND(E39*H39,2)</f>
        <v>0</v>
      </c>
      <c r="J39" s="236"/>
      <c r="K39" s="237">
        <f>ROUND(E39*J39,2)</f>
        <v>0</v>
      </c>
      <c r="L39" s="237">
        <v>21</v>
      </c>
      <c r="M39" s="237">
        <f>G39*(1+L39/100)</f>
        <v>0</v>
      </c>
      <c r="N39" s="235">
        <v>0.378</v>
      </c>
      <c r="O39" s="235">
        <f>ROUND(E39*N39,2)</f>
        <v>15.2</v>
      </c>
      <c r="P39" s="235">
        <v>0</v>
      </c>
      <c r="Q39" s="235">
        <f>ROUND(E39*P39,2)</f>
        <v>0</v>
      </c>
      <c r="R39" s="237" t="s">
        <v>222</v>
      </c>
      <c r="S39" s="237" t="s">
        <v>156</v>
      </c>
      <c r="T39" s="238" t="s">
        <v>223</v>
      </c>
      <c r="U39" s="221">
        <v>2.5999999999999999E-2</v>
      </c>
      <c r="V39" s="221">
        <f>ROUND(E39*U39,2)</f>
        <v>1.05</v>
      </c>
      <c r="W39" s="221"/>
      <c r="X39" s="221" t="s">
        <v>198</v>
      </c>
      <c r="Y39" s="221" t="s">
        <v>159</v>
      </c>
      <c r="Z39" s="211"/>
      <c r="AA39" s="211"/>
      <c r="AB39" s="211"/>
      <c r="AC39" s="211"/>
      <c r="AD39" s="211"/>
      <c r="AE39" s="211"/>
      <c r="AF39" s="211"/>
      <c r="AG39" s="211" t="s">
        <v>224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2" x14ac:dyDescent="0.25">
      <c r="A40" s="218"/>
      <c r="B40" s="219"/>
      <c r="C40" s="245" t="s">
        <v>645</v>
      </c>
      <c r="D40" s="222"/>
      <c r="E40" s="223">
        <v>40.200000000000003</v>
      </c>
      <c r="F40" s="221"/>
      <c r="G40" s="221"/>
      <c r="H40" s="221"/>
      <c r="I40" s="221"/>
      <c r="J40" s="221"/>
      <c r="K40" s="221"/>
      <c r="L40" s="221"/>
      <c r="M40" s="221"/>
      <c r="N40" s="220"/>
      <c r="O40" s="220"/>
      <c r="P40" s="220"/>
      <c r="Q40" s="220"/>
      <c r="R40" s="221"/>
      <c r="S40" s="221"/>
      <c r="T40" s="221"/>
      <c r="U40" s="221"/>
      <c r="V40" s="221"/>
      <c r="W40" s="221"/>
      <c r="X40" s="221"/>
      <c r="Y40" s="221"/>
      <c r="Z40" s="211"/>
      <c r="AA40" s="211"/>
      <c r="AB40" s="211"/>
      <c r="AC40" s="211"/>
      <c r="AD40" s="211"/>
      <c r="AE40" s="211"/>
      <c r="AF40" s="211"/>
      <c r="AG40" s="211" t="s">
        <v>164</v>
      </c>
      <c r="AH40" s="211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5">
      <c r="A41" s="232">
        <v>12</v>
      </c>
      <c r="B41" s="233" t="s">
        <v>646</v>
      </c>
      <c r="C41" s="243" t="s">
        <v>647</v>
      </c>
      <c r="D41" s="234" t="s">
        <v>221</v>
      </c>
      <c r="E41" s="235">
        <v>120.6</v>
      </c>
      <c r="F41" s="236"/>
      <c r="G41" s="237">
        <f>ROUND(E41*F41,2)</f>
        <v>0</v>
      </c>
      <c r="H41" s="236"/>
      <c r="I41" s="237">
        <f>ROUND(E41*H41,2)</f>
        <v>0</v>
      </c>
      <c r="J41" s="236"/>
      <c r="K41" s="237">
        <f>ROUND(E41*J41,2)</f>
        <v>0</v>
      </c>
      <c r="L41" s="237">
        <v>21</v>
      </c>
      <c r="M41" s="237">
        <f>G41*(1+L41/100)</f>
        <v>0</v>
      </c>
      <c r="N41" s="235">
        <v>0.441</v>
      </c>
      <c r="O41" s="235">
        <f>ROUND(E41*N41,2)</f>
        <v>53.18</v>
      </c>
      <c r="P41" s="235">
        <v>0</v>
      </c>
      <c r="Q41" s="235">
        <f>ROUND(E41*P41,2)</f>
        <v>0</v>
      </c>
      <c r="R41" s="237" t="s">
        <v>222</v>
      </c>
      <c r="S41" s="237" t="s">
        <v>156</v>
      </c>
      <c r="T41" s="238" t="s">
        <v>223</v>
      </c>
      <c r="U41" s="221">
        <v>2.9000000000000001E-2</v>
      </c>
      <c r="V41" s="221">
        <f>ROUND(E41*U41,2)</f>
        <v>3.5</v>
      </c>
      <c r="W41" s="221"/>
      <c r="X41" s="221" t="s">
        <v>198</v>
      </c>
      <c r="Y41" s="221" t="s">
        <v>159</v>
      </c>
      <c r="Z41" s="211"/>
      <c r="AA41" s="211"/>
      <c r="AB41" s="211"/>
      <c r="AC41" s="211"/>
      <c r="AD41" s="211"/>
      <c r="AE41" s="211"/>
      <c r="AF41" s="211"/>
      <c r="AG41" s="211" t="s">
        <v>224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2" x14ac:dyDescent="0.25">
      <c r="A42" s="218"/>
      <c r="B42" s="219"/>
      <c r="C42" s="245" t="s">
        <v>648</v>
      </c>
      <c r="D42" s="222"/>
      <c r="E42" s="223">
        <v>120.6</v>
      </c>
      <c r="F42" s="221"/>
      <c r="G42" s="221"/>
      <c r="H42" s="221"/>
      <c r="I42" s="221"/>
      <c r="J42" s="221"/>
      <c r="K42" s="221"/>
      <c r="L42" s="221"/>
      <c r="M42" s="221"/>
      <c r="N42" s="220"/>
      <c r="O42" s="220"/>
      <c r="P42" s="220"/>
      <c r="Q42" s="220"/>
      <c r="R42" s="221"/>
      <c r="S42" s="221"/>
      <c r="T42" s="221"/>
      <c r="U42" s="221"/>
      <c r="V42" s="221"/>
      <c r="W42" s="221"/>
      <c r="X42" s="221"/>
      <c r="Y42" s="221"/>
      <c r="Z42" s="211"/>
      <c r="AA42" s="211"/>
      <c r="AB42" s="211"/>
      <c r="AC42" s="211"/>
      <c r="AD42" s="211"/>
      <c r="AE42" s="211"/>
      <c r="AF42" s="211"/>
      <c r="AG42" s="211" t="s">
        <v>164</v>
      </c>
      <c r="AH42" s="211">
        <v>0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5">
      <c r="A43" s="232">
        <v>13</v>
      </c>
      <c r="B43" s="233" t="s">
        <v>368</v>
      </c>
      <c r="C43" s="243" t="s">
        <v>369</v>
      </c>
      <c r="D43" s="234" t="s">
        <v>221</v>
      </c>
      <c r="E43" s="235">
        <v>60</v>
      </c>
      <c r="F43" s="236"/>
      <c r="G43" s="237">
        <f>ROUND(E43*F43,2)</f>
        <v>0</v>
      </c>
      <c r="H43" s="236"/>
      <c r="I43" s="237">
        <f>ROUND(E43*H43,2)</f>
        <v>0</v>
      </c>
      <c r="J43" s="236"/>
      <c r="K43" s="237">
        <f>ROUND(E43*J43,2)</f>
        <v>0</v>
      </c>
      <c r="L43" s="237">
        <v>21</v>
      </c>
      <c r="M43" s="237">
        <f>G43*(1+L43/100)</f>
        <v>0</v>
      </c>
      <c r="N43" s="235">
        <v>0.38313999999999998</v>
      </c>
      <c r="O43" s="235">
        <f>ROUND(E43*N43,2)</f>
        <v>22.99</v>
      </c>
      <c r="P43" s="235">
        <v>0</v>
      </c>
      <c r="Q43" s="235">
        <f>ROUND(E43*P43,2)</f>
        <v>0</v>
      </c>
      <c r="R43" s="237" t="s">
        <v>222</v>
      </c>
      <c r="S43" s="237" t="s">
        <v>156</v>
      </c>
      <c r="T43" s="238" t="s">
        <v>223</v>
      </c>
      <c r="U43" s="221">
        <v>2.5999999999999999E-2</v>
      </c>
      <c r="V43" s="221">
        <f>ROUND(E43*U43,2)</f>
        <v>1.56</v>
      </c>
      <c r="W43" s="221"/>
      <c r="X43" s="221" t="s">
        <v>198</v>
      </c>
      <c r="Y43" s="221" t="s">
        <v>159</v>
      </c>
      <c r="Z43" s="211"/>
      <c r="AA43" s="211"/>
      <c r="AB43" s="211"/>
      <c r="AC43" s="211"/>
      <c r="AD43" s="211"/>
      <c r="AE43" s="211"/>
      <c r="AF43" s="211"/>
      <c r="AG43" s="211" t="s">
        <v>224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2" x14ac:dyDescent="0.25">
      <c r="A44" s="218"/>
      <c r="B44" s="219"/>
      <c r="C44" s="261" t="s">
        <v>370</v>
      </c>
      <c r="D44" s="260"/>
      <c r="E44" s="260"/>
      <c r="F44" s="260"/>
      <c r="G44" s="260"/>
      <c r="H44" s="221"/>
      <c r="I44" s="221"/>
      <c r="J44" s="221"/>
      <c r="K44" s="221"/>
      <c r="L44" s="221"/>
      <c r="M44" s="221"/>
      <c r="N44" s="220"/>
      <c r="O44" s="220"/>
      <c r="P44" s="220"/>
      <c r="Q44" s="220"/>
      <c r="R44" s="221"/>
      <c r="S44" s="221"/>
      <c r="T44" s="221"/>
      <c r="U44" s="221"/>
      <c r="V44" s="221"/>
      <c r="W44" s="221"/>
      <c r="X44" s="221"/>
      <c r="Y44" s="221"/>
      <c r="Z44" s="211"/>
      <c r="AA44" s="211"/>
      <c r="AB44" s="211"/>
      <c r="AC44" s="211"/>
      <c r="AD44" s="211"/>
      <c r="AE44" s="211"/>
      <c r="AF44" s="211"/>
      <c r="AG44" s="211" t="s">
        <v>226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2" x14ac:dyDescent="0.25">
      <c r="A45" s="218"/>
      <c r="B45" s="219"/>
      <c r="C45" s="245" t="s">
        <v>642</v>
      </c>
      <c r="D45" s="222"/>
      <c r="E45" s="223">
        <v>60</v>
      </c>
      <c r="F45" s="221"/>
      <c r="G45" s="221"/>
      <c r="H45" s="221"/>
      <c r="I45" s="221"/>
      <c r="J45" s="221"/>
      <c r="K45" s="221"/>
      <c r="L45" s="221"/>
      <c r="M45" s="221"/>
      <c r="N45" s="220"/>
      <c r="O45" s="220"/>
      <c r="P45" s="220"/>
      <c r="Q45" s="220"/>
      <c r="R45" s="221"/>
      <c r="S45" s="221"/>
      <c r="T45" s="221"/>
      <c r="U45" s="221"/>
      <c r="V45" s="221"/>
      <c r="W45" s="221"/>
      <c r="X45" s="221"/>
      <c r="Y45" s="221"/>
      <c r="Z45" s="211"/>
      <c r="AA45" s="211"/>
      <c r="AB45" s="211"/>
      <c r="AC45" s="211"/>
      <c r="AD45" s="211"/>
      <c r="AE45" s="211"/>
      <c r="AF45" s="211"/>
      <c r="AG45" s="211" t="s">
        <v>164</v>
      </c>
      <c r="AH45" s="211">
        <v>0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5">
      <c r="A46" s="232">
        <v>14</v>
      </c>
      <c r="B46" s="233" t="s">
        <v>372</v>
      </c>
      <c r="C46" s="243" t="s">
        <v>649</v>
      </c>
      <c r="D46" s="234" t="s">
        <v>221</v>
      </c>
      <c r="E46" s="235">
        <v>67</v>
      </c>
      <c r="F46" s="236"/>
      <c r="G46" s="237">
        <f>ROUND(E46*F46,2)</f>
        <v>0</v>
      </c>
      <c r="H46" s="236"/>
      <c r="I46" s="237">
        <f>ROUND(E46*H46,2)</f>
        <v>0</v>
      </c>
      <c r="J46" s="236"/>
      <c r="K46" s="237">
        <f>ROUND(E46*J46,2)</f>
        <v>0</v>
      </c>
      <c r="L46" s="237">
        <v>21</v>
      </c>
      <c r="M46" s="237">
        <f>G46*(1+L46/100)</f>
        <v>0</v>
      </c>
      <c r="N46" s="235">
        <v>6.0099999999999997E-3</v>
      </c>
      <c r="O46" s="235">
        <f>ROUND(E46*N46,2)</f>
        <v>0.4</v>
      </c>
      <c r="P46" s="235">
        <v>0</v>
      </c>
      <c r="Q46" s="235">
        <f>ROUND(E46*P46,2)</f>
        <v>0</v>
      </c>
      <c r="R46" s="237" t="s">
        <v>222</v>
      </c>
      <c r="S46" s="237" t="s">
        <v>374</v>
      </c>
      <c r="T46" s="238" t="s">
        <v>374</v>
      </c>
      <c r="U46" s="221">
        <v>4.0000000000000001E-3</v>
      </c>
      <c r="V46" s="221">
        <f>ROUND(E46*U46,2)</f>
        <v>0.27</v>
      </c>
      <c r="W46" s="221"/>
      <c r="X46" s="221" t="s">
        <v>198</v>
      </c>
      <c r="Y46" s="221" t="s">
        <v>159</v>
      </c>
      <c r="Z46" s="211"/>
      <c r="AA46" s="211"/>
      <c r="AB46" s="211"/>
      <c r="AC46" s="211"/>
      <c r="AD46" s="211"/>
      <c r="AE46" s="211"/>
      <c r="AF46" s="211"/>
      <c r="AG46" s="211" t="s">
        <v>224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2" x14ac:dyDescent="0.25">
      <c r="A47" s="218"/>
      <c r="B47" s="219"/>
      <c r="C47" s="245" t="s">
        <v>650</v>
      </c>
      <c r="D47" s="222"/>
      <c r="E47" s="223">
        <v>67</v>
      </c>
      <c r="F47" s="221"/>
      <c r="G47" s="221"/>
      <c r="H47" s="221"/>
      <c r="I47" s="221"/>
      <c r="J47" s="221"/>
      <c r="K47" s="221"/>
      <c r="L47" s="221"/>
      <c r="M47" s="221"/>
      <c r="N47" s="220"/>
      <c r="O47" s="220"/>
      <c r="P47" s="220"/>
      <c r="Q47" s="220"/>
      <c r="R47" s="221"/>
      <c r="S47" s="221"/>
      <c r="T47" s="221"/>
      <c r="U47" s="221"/>
      <c r="V47" s="221"/>
      <c r="W47" s="221"/>
      <c r="X47" s="221"/>
      <c r="Y47" s="221"/>
      <c r="Z47" s="211"/>
      <c r="AA47" s="211"/>
      <c r="AB47" s="211"/>
      <c r="AC47" s="211"/>
      <c r="AD47" s="211"/>
      <c r="AE47" s="211"/>
      <c r="AF47" s="211"/>
      <c r="AG47" s="211" t="s">
        <v>164</v>
      </c>
      <c r="AH47" s="211">
        <v>0</v>
      </c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5">
      <c r="A48" s="232">
        <v>15</v>
      </c>
      <c r="B48" s="233" t="s">
        <v>375</v>
      </c>
      <c r="C48" s="243" t="s">
        <v>651</v>
      </c>
      <c r="D48" s="234" t="s">
        <v>221</v>
      </c>
      <c r="E48" s="235">
        <v>74.25</v>
      </c>
      <c r="F48" s="236"/>
      <c r="G48" s="237">
        <f>ROUND(E48*F48,2)</f>
        <v>0</v>
      </c>
      <c r="H48" s="236"/>
      <c r="I48" s="237">
        <f>ROUND(E48*H48,2)</f>
        <v>0</v>
      </c>
      <c r="J48" s="236"/>
      <c r="K48" s="237">
        <f>ROUND(E48*J48,2)</f>
        <v>0</v>
      </c>
      <c r="L48" s="237">
        <v>21</v>
      </c>
      <c r="M48" s="237">
        <f>G48*(1+L48/100)</f>
        <v>0</v>
      </c>
      <c r="N48" s="235">
        <v>5.0000000000000001E-4</v>
      </c>
      <c r="O48" s="235">
        <f>ROUND(E48*N48,2)</f>
        <v>0.04</v>
      </c>
      <c r="P48" s="235">
        <v>0</v>
      </c>
      <c r="Q48" s="235">
        <f>ROUND(E48*P48,2)</f>
        <v>0</v>
      </c>
      <c r="R48" s="237" t="s">
        <v>222</v>
      </c>
      <c r="S48" s="237" t="s">
        <v>374</v>
      </c>
      <c r="T48" s="238" t="s">
        <v>374</v>
      </c>
      <c r="U48" s="221">
        <v>2E-3</v>
      </c>
      <c r="V48" s="221">
        <f>ROUND(E48*U48,2)</f>
        <v>0.15</v>
      </c>
      <c r="W48" s="221"/>
      <c r="X48" s="221" t="s">
        <v>198</v>
      </c>
      <c r="Y48" s="221" t="s">
        <v>159</v>
      </c>
      <c r="Z48" s="211"/>
      <c r="AA48" s="211"/>
      <c r="AB48" s="211"/>
      <c r="AC48" s="211"/>
      <c r="AD48" s="211"/>
      <c r="AE48" s="211"/>
      <c r="AF48" s="211"/>
      <c r="AG48" s="211" t="s">
        <v>224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2" x14ac:dyDescent="0.25">
      <c r="A49" s="218"/>
      <c r="B49" s="219"/>
      <c r="C49" s="261" t="s">
        <v>377</v>
      </c>
      <c r="D49" s="260"/>
      <c r="E49" s="260"/>
      <c r="F49" s="260"/>
      <c r="G49" s="260"/>
      <c r="H49" s="221"/>
      <c r="I49" s="221"/>
      <c r="J49" s="221"/>
      <c r="K49" s="221"/>
      <c r="L49" s="221"/>
      <c r="M49" s="221"/>
      <c r="N49" s="220"/>
      <c r="O49" s="220"/>
      <c r="P49" s="220"/>
      <c r="Q49" s="220"/>
      <c r="R49" s="221"/>
      <c r="S49" s="221"/>
      <c r="T49" s="221"/>
      <c r="U49" s="221"/>
      <c r="V49" s="221"/>
      <c r="W49" s="221"/>
      <c r="X49" s="221"/>
      <c r="Y49" s="221"/>
      <c r="Z49" s="211"/>
      <c r="AA49" s="211"/>
      <c r="AB49" s="211"/>
      <c r="AC49" s="211"/>
      <c r="AD49" s="211"/>
      <c r="AE49" s="211"/>
      <c r="AF49" s="211"/>
      <c r="AG49" s="211" t="s">
        <v>226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2" x14ac:dyDescent="0.25">
      <c r="A50" s="218"/>
      <c r="B50" s="219"/>
      <c r="C50" s="245" t="s">
        <v>652</v>
      </c>
      <c r="D50" s="222"/>
      <c r="E50" s="223">
        <v>74.25</v>
      </c>
      <c r="F50" s="221"/>
      <c r="G50" s="221"/>
      <c r="H50" s="221"/>
      <c r="I50" s="221"/>
      <c r="J50" s="221"/>
      <c r="K50" s="221"/>
      <c r="L50" s="221"/>
      <c r="M50" s="221"/>
      <c r="N50" s="220"/>
      <c r="O50" s="220"/>
      <c r="P50" s="220"/>
      <c r="Q50" s="220"/>
      <c r="R50" s="221"/>
      <c r="S50" s="221"/>
      <c r="T50" s="221"/>
      <c r="U50" s="221"/>
      <c r="V50" s="221"/>
      <c r="W50" s="221"/>
      <c r="X50" s="221"/>
      <c r="Y50" s="221"/>
      <c r="Z50" s="211"/>
      <c r="AA50" s="211"/>
      <c r="AB50" s="211"/>
      <c r="AC50" s="211"/>
      <c r="AD50" s="211"/>
      <c r="AE50" s="211"/>
      <c r="AF50" s="211"/>
      <c r="AG50" s="211" t="s">
        <v>164</v>
      </c>
      <c r="AH50" s="211">
        <v>0</v>
      </c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ht="20" outlineLevel="1" x14ac:dyDescent="0.25">
      <c r="A51" s="232">
        <v>16</v>
      </c>
      <c r="B51" s="233" t="s">
        <v>379</v>
      </c>
      <c r="C51" s="243" t="s">
        <v>380</v>
      </c>
      <c r="D51" s="234" t="s">
        <v>221</v>
      </c>
      <c r="E51" s="235">
        <v>74.25</v>
      </c>
      <c r="F51" s="236"/>
      <c r="G51" s="237">
        <f>ROUND(E51*F51,2)</f>
        <v>0</v>
      </c>
      <c r="H51" s="236"/>
      <c r="I51" s="237">
        <f>ROUND(E51*H51,2)</f>
        <v>0</v>
      </c>
      <c r="J51" s="236"/>
      <c r="K51" s="237">
        <f>ROUND(E51*J51,2)</f>
        <v>0</v>
      </c>
      <c r="L51" s="237">
        <v>21</v>
      </c>
      <c r="M51" s="237">
        <f>G51*(1+L51/100)</f>
        <v>0</v>
      </c>
      <c r="N51" s="235">
        <v>0.12715000000000001</v>
      </c>
      <c r="O51" s="235">
        <f>ROUND(E51*N51,2)</f>
        <v>9.44</v>
      </c>
      <c r="P51" s="235">
        <v>0</v>
      </c>
      <c r="Q51" s="235">
        <f>ROUND(E51*P51,2)</f>
        <v>0</v>
      </c>
      <c r="R51" s="237" t="s">
        <v>222</v>
      </c>
      <c r="S51" s="237" t="s">
        <v>156</v>
      </c>
      <c r="T51" s="238" t="s">
        <v>223</v>
      </c>
      <c r="U51" s="221">
        <v>7.1999999999999995E-2</v>
      </c>
      <c r="V51" s="221">
        <f>ROUND(E51*U51,2)</f>
        <v>5.35</v>
      </c>
      <c r="W51" s="221"/>
      <c r="X51" s="221" t="s">
        <v>198</v>
      </c>
      <c r="Y51" s="221" t="s">
        <v>159</v>
      </c>
      <c r="Z51" s="211"/>
      <c r="AA51" s="211"/>
      <c r="AB51" s="211"/>
      <c r="AC51" s="211"/>
      <c r="AD51" s="211"/>
      <c r="AE51" s="211"/>
      <c r="AF51" s="211"/>
      <c r="AG51" s="211" t="s">
        <v>224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2" x14ac:dyDescent="0.25">
      <c r="A52" s="218"/>
      <c r="B52" s="219"/>
      <c r="C52" s="245" t="s">
        <v>653</v>
      </c>
      <c r="D52" s="222"/>
      <c r="E52" s="223">
        <v>74.25</v>
      </c>
      <c r="F52" s="221"/>
      <c r="G52" s="221"/>
      <c r="H52" s="221"/>
      <c r="I52" s="221"/>
      <c r="J52" s="221"/>
      <c r="K52" s="221"/>
      <c r="L52" s="221"/>
      <c r="M52" s="221"/>
      <c r="N52" s="220"/>
      <c r="O52" s="220"/>
      <c r="P52" s="220"/>
      <c r="Q52" s="220"/>
      <c r="R52" s="221"/>
      <c r="S52" s="221"/>
      <c r="T52" s="221"/>
      <c r="U52" s="221"/>
      <c r="V52" s="221"/>
      <c r="W52" s="221"/>
      <c r="X52" s="221"/>
      <c r="Y52" s="221"/>
      <c r="Z52" s="211"/>
      <c r="AA52" s="211"/>
      <c r="AB52" s="211"/>
      <c r="AC52" s="211"/>
      <c r="AD52" s="211"/>
      <c r="AE52" s="211"/>
      <c r="AF52" s="211"/>
      <c r="AG52" s="211" t="s">
        <v>164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ht="20" outlineLevel="1" x14ac:dyDescent="0.25">
      <c r="A53" s="232">
        <v>17</v>
      </c>
      <c r="B53" s="233" t="s">
        <v>383</v>
      </c>
      <c r="C53" s="243" t="s">
        <v>384</v>
      </c>
      <c r="D53" s="234" t="s">
        <v>221</v>
      </c>
      <c r="E53" s="235">
        <v>67</v>
      </c>
      <c r="F53" s="236"/>
      <c r="G53" s="237">
        <f>ROUND(E53*F53,2)</f>
        <v>0</v>
      </c>
      <c r="H53" s="236"/>
      <c r="I53" s="237">
        <f>ROUND(E53*H53,2)</f>
        <v>0</v>
      </c>
      <c r="J53" s="236"/>
      <c r="K53" s="237">
        <f>ROUND(E53*J53,2)</f>
        <v>0</v>
      </c>
      <c r="L53" s="237">
        <v>21</v>
      </c>
      <c r="M53" s="237">
        <f>G53*(1+L53/100)</f>
        <v>0</v>
      </c>
      <c r="N53" s="235">
        <v>0.12966</v>
      </c>
      <c r="O53" s="235">
        <f>ROUND(E53*N53,2)</f>
        <v>8.69</v>
      </c>
      <c r="P53" s="235">
        <v>0</v>
      </c>
      <c r="Q53" s="235">
        <f>ROUND(E53*P53,2)</f>
        <v>0</v>
      </c>
      <c r="R53" s="237" t="s">
        <v>222</v>
      </c>
      <c r="S53" s="237" t="s">
        <v>156</v>
      </c>
      <c r="T53" s="238" t="s">
        <v>223</v>
      </c>
      <c r="U53" s="221">
        <v>0.02</v>
      </c>
      <c r="V53" s="221">
        <f>ROUND(E53*U53,2)</f>
        <v>1.34</v>
      </c>
      <c r="W53" s="221"/>
      <c r="X53" s="221" t="s">
        <v>198</v>
      </c>
      <c r="Y53" s="221" t="s">
        <v>159</v>
      </c>
      <c r="Z53" s="211"/>
      <c r="AA53" s="211"/>
      <c r="AB53" s="211"/>
      <c r="AC53" s="211"/>
      <c r="AD53" s="211"/>
      <c r="AE53" s="211"/>
      <c r="AF53" s="211"/>
      <c r="AG53" s="211" t="s">
        <v>224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2" x14ac:dyDescent="0.25">
      <c r="A54" s="218"/>
      <c r="B54" s="219"/>
      <c r="C54" s="245" t="s">
        <v>654</v>
      </c>
      <c r="D54" s="222"/>
      <c r="E54" s="223">
        <v>67</v>
      </c>
      <c r="F54" s="221"/>
      <c r="G54" s="221"/>
      <c r="H54" s="221"/>
      <c r="I54" s="221"/>
      <c r="J54" s="221"/>
      <c r="K54" s="221"/>
      <c r="L54" s="221"/>
      <c r="M54" s="221"/>
      <c r="N54" s="220"/>
      <c r="O54" s="220"/>
      <c r="P54" s="220"/>
      <c r="Q54" s="220"/>
      <c r="R54" s="221"/>
      <c r="S54" s="221"/>
      <c r="T54" s="221"/>
      <c r="U54" s="221"/>
      <c r="V54" s="221"/>
      <c r="W54" s="221"/>
      <c r="X54" s="221"/>
      <c r="Y54" s="221"/>
      <c r="Z54" s="211"/>
      <c r="AA54" s="211"/>
      <c r="AB54" s="211"/>
      <c r="AC54" s="211"/>
      <c r="AD54" s="211"/>
      <c r="AE54" s="211"/>
      <c r="AF54" s="211"/>
      <c r="AG54" s="211" t="s">
        <v>164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1" x14ac:dyDescent="0.25">
      <c r="A55" s="232">
        <v>18</v>
      </c>
      <c r="B55" s="233" t="s">
        <v>392</v>
      </c>
      <c r="C55" s="243" t="s">
        <v>393</v>
      </c>
      <c r="D55" s="234" t="s">
        <v>221</v>
      </c>
      <c r="E55" s="235">
        <v>60</v>
      </c>
      <c r="F55" s="236"/>
      <c r="G55" s="237">
        <f>ROUND(E55*F55,2)</f>
        <v>0</v>
      </c>
      <c r="H55" s="236"/>
      <c r="I55" s="237">
        <f>ROUND(E55*H55,2)</f>
        <v>0</v>
      </c>
      <c r="J55" s="236"/>
      <c r="K55" s="237">
        <f>ROUND(E55*J55,2)</f>
        <v>0</v>
      </c>
      <c r="L55" s="237">
        <v>21</v>
      </c>
      <c r="M55" s="237">
        <f>G55*(1+L55/100)</f>
        <v>0</v>
      </c>
      <c r="N55" s="235">
        <v>7.3899999999999993E-2</v>
      </c>
      <c r="O55" s="235">
        <f>ROUND(E55*N55,2)</f>
        <v>4.43</v>
      </c>
      <c r="P55" s="235">
        <v>0</v>
      </c>
      <c r="Q55" s="235">
        <f>ROUND(E55*P55,2)</f>
        <v>0</v>
      </c>
      <c r="R55" s="237" t="s">
        <v>222</v>
      </c>
      <c r="S55" s="237" t="s">
        <v>156</v>
      </c>
      <c r="T55" s="238" t="s">
        <v>223</v>
      </c>
      <c r="U55" s="221">
        <v>0.48</v>
      </c>
      <c r="V55" s="221">
        <f>ROUND(E55*U55,2)</f>
        <v>28.8</v>
      </c>
      <c r="W55" s="221"/>
      <c r="X55" s="221" t="s">
        <v>198</v>
      </c>
      <c r="Y55" s="221" t="s">
        <v>159</v>
      </c>
      <c r="Z55" s="211"/>
      <c r="AA55" s="211"/>
      <c r="AB55" s="211"/>
      <c r="AC55" s="211"/>
      <c r="AD55" s="211"/>
      <c r="AE55" s="211"/>
      <c r="AF55" s="211"/>
      <c r="AG55" s="211" t="s">
        <v>224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ht="20.5" outlineLevel="2" x14ac:dyDescent="0.25">
      <c r="A56" s="218"/>
      <c r="B56" s="219"/>
      <c r="C56" s="261" t="s">
        <v>387</v>
      </c>
      <c r="D56" s="260"/>
      <c r="E56" s="260"/>
      <c r="F56" s="260"/>
      <c r="G56" s="260"/>
      <c r="H56" s="221"/>
      <c r="I56" s="221"/>
      <c r="J56" s="221"/>
      <c r="K56" s="221"/>
      <c r="L56" s="221"/>
      <c r="M56" s="221"/>
      <c r="N56" s="220"/>
      <c r="O56" s="220"/>
      <c r="P56" s="220"/>
      <c r="Q56" s="220"/>
      <c r="R56" s="221"/>
      <c r="S56" s="221"/>
      <c r="T56" s="221"/>
      <c r="U56" s="221"/>
      <c r="V56" s="221"/>
      <c r="W56" s="221"/>
      <c r="X56" s="221"/>
      <c r="Y56" s="221"/>
      <c r="Z56" s="211"/>
      <c r="AA56" s="211"/>
      <c r="AB56" s="211"/>
      <c r="AC56" s="211"/>
      <c r="AD56" s="211"/>
      <c r="AE56" s="211"/>
      <c r="AF56" s="211"/>
      <c r="AG56" s="211" t="s">
        <v>226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41" t="str">
        <f>C56</f>
        <v>s provedením lože z kameniva drceného, s vyplněním spár, s dvojitým hutněním a se smetením přebytečného materiálu na krajnici. S dodáním hmot pro lože a výplň spár.</v>
      </c>
      <c r="BB56" s="211"/>
      <c r="BC56" s="211"/>
      <c r="BD56" s="211"/>
      <c r="BE56" s="211"/>
      <c r="BF56" s="211"/>
      <c r="BG56" s="211"/>
      <c r="BH56" s="211"/>
    </row>
    <row r="57" spans="1:60" outlineLevel="2" x14ac:dyDescent="0.25">
      <c r="A57" s="218"/>
      <c r="B57" s="219"/>
      <c r="C57" s="245" t="s">
        <v>642</v>
      </c>
      <c r="D57" s="222"/>
      <c r="E57" s="223">
        <v>60</v>
      </c>
      <c r="F57" s="221"/>
      <c r="G57" s="221"/>
      <c r="H57" s="221"/>
      <c r="I57" s="221"/>
      <c r="J57" s="221"/>
      <c r="K57" s="221"/>
      <c r="L57" s="221"/>
      <c r="M57" s="221"/>
      <c r="N57" s="220"/>
      <c r="O57" s="220"/>
      <c r="P57" s="220"/>
      <c r="Q57" s="220"/>
      <c r="R57" s="221"/>
      <c r="S57" s="221"/>
      <c r="T57" s="221"/>
      <c r="U57" s="221"/>
      <c r="V57" s="221"/>
      <c r="W57" s="221"/>
      <c r="X57" s="221"/>
      <c r="Y57" s="221"/>
      <c r="Z57" s="211"/>
      <c r="AA57" s="211"/>
      <c r="AB57" s="211"/>
      <c r="AC57" s="211"/>
      <c r="AD57" s="211"/>
      <c r="AE57" s="211"/>
      <c r="AF57" s="211"/>
      <c r="AG57" s="211" t="s">
        <v>164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1" x14ac:dyDescent="0.25">
      <c r="A58" s="232">
        <v>19</v>
      </c>
      <c r="B58" s="233" t="s">
        <v>398</v>
      </c>
      <c r="C58" s="243" t="s">
        <v>399</v>
      </c>
      <c r="D58" s="234" t="s">
        <v>239</v>
      </c>
      <c r="E58" s="235">
        <v>52</v>
      </c>
      <c r="F58" s="236"/>
      <c r="G58" s="237">
        <f>ROUND(E58*F58,2)</f>
        <v>0</v>
      </c>
      <c r="H58" s="236"/>
      <c r="I58" s="237">
        <f>ROUND(E58*H58,2)</f>
        <v>0</v>
      </c>
      <c r="J58" s="236"/>
      <c r="K58" s="237">
        <f>ROUND(E58*J58,2)</f>
        <v>0</v>
      </c>
      <c r="L58" s="237">
        <v>21</v>
      </c>
      <c r="M58" s="237">
        <f>G58*(1+L58/100)</f>
        <v>0</v>
      </c>
      <c r="N58" s="235">
        <v>3.6000000000000002E-4</v>
      </c>
      <c r="O58" s="235">
        <f>ROUND(E58*N58,2)</f>
        <v>0.02</v>
      </c>
      <c r="P58" s="235">
        <v>0</v>
      </c>
      <c r="Q58" s="235">
        <f>ROUND(E58*P58,2)</f>
        <v>0</v>
      </c>
      <c r="R58" s="237" t="s">
        <v>222</v>
      </c>
      <c r="S58" s="237" t="s">
        <v>156</v>
      </c>
      <c r="T58" s="238" t="s">
        <v>223</v>
      </c>
      <c r="U58" s="221">
        <v>0.43</v>
      </c>
      <c r="V58" s="221">
        <f>ROUND(E58*U58,2)</f>
        <v>22.36</v>
      </c>
      <c r="W58" s="221"/>
      <c r="X58" s="221" t="s">
        <v>198</v>
      </c>
      <c r="Y58" s="221" t="s">
        <v>159</v>
      </c>
      <c r="Z58" s="211"/>
      <c r="AA58" s="211"/>
      <c r="AB58" s="211"/>
      <c r="AC58" s="211"/>
      <c r="AD58" s="211"/>
      <c r="AE58" s="211"/>
      <c r="AF58" s="211"/>
      <c r="AG58" s="211" t="s">
        <v>224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2" x14ac:dyDescent="0.25">
      <c r="A59" s="218"/>
      <c r="B59" s="219"/>
      <c r="C59" s="245" t="s">
        <v>655</v>
      </c>
      <c r="D59" s="222"/>
      <c r="E59" s="223">
        <v>52</v>
      </c>
      <c r="F59" s="221"/>
      <c r="G59" s="221"/>
      <c r="H59" s="221"/>
      <c r="I59" s="221"/>
      <c r="J59" s="221"/>
      <c r="K59" s="221"/>
      <c r="L59" s="221"/>
      <c r="M59" s="221"/>
      <c r="N59" s="220"/>
      <c r="O59" s="220"/>
      <c r="P59" s="220"/>
      <c r="Q59" s="220"/>
      <c r="R59" s="221"/>
      <c r="S59" s="221"/>
      <c r="T59" s="221"/>
      <c r="U59" s="221"/>
      <c r="V59" s="221"/>
      <c r="W59" s="221"/>
      <c r="X59" s="221"/>
      <c r="Y59" s="221"/>
      <c r="Z59" s="211"/>
      <c r="AA59" s="211"/>
      <c r="AB59" s="211"/>
      <c r="AC59" s="211"/>
      <c r="AD59" s="211"/>
      <c r="AE59" s="211"/>
      <c r="AF59" s="211"/>
      <c r="AG59" s="211" t="s">
        <v>164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5">
      <c r="A60" s="232">
        <v>20</v>
      </c>
      <c r="B60" s="233" t="s">
        <v>401</v>
      </c>
      <c r="C60" s="243" t="s">
        <v>402</v>
      </c>
      <c r="D60" s="234" t="s">
        <v>239</v>
      </c>
      <c r="E60" s="235">
        <v>135</v>
      </c>
      <c r="F60" s="236"/>
      <c r="G60" s="237">
        <f>ROUND(E60*F60,2)</f>
        <v>0</v>
      </c>
      <c r="H60" s="236"/>
      <c r="I60" s="237">
        <f>ROUND(E60*H60,2)</f>
        <v>0</v>
      </c>
      <c r="J60" s="236"/>
      <c r="K60" s="237">
        <f>ROUND(E60*J60,2)</f>
        <v>0</v>
      </c>
      <c r="L60" s="237">
        <v>21</v>
      </c>
      <c r="M60" s="237">
        <f>G60*(1+L60/100)</f>
        <v>0</v>
      </c>
      <c r="N60" s="235">
        <v>3.5999999999999999E-3</v>
      </c>
      <c r="O60" s="235">
        <f>ROUND(E60*N60,2)</f>
        <v>0.49</v>
      </c>
      <c r="P60" s="235">
        <v>0</v>
      </c>
      <c r="Q60" s="235">
        <f>ROUND(E60*P60,2)</f>
        <v>0</v>
      </c>
      <c r="R60" s="237" t="s">
        <v>222</v>
      </c>
      <c r="S60" s="237" t="s">
        <v>156</v>
      </c>
      <c r="T60" s="238" t="s">
        <v>223</v>
      </c>
      <c r="U60" s="221">
        <v>0.05</v>
      </c>
      <c r="V60" s="221">
        <f>ROUND(E60*U60,2)</f>
        <v>6.75</v>
      </c>
      <c r="W60" s="221"/>
      <c r="X60" s="221" t="s">
        <v>198</v>
      </c>
      <c r="Y60" s="221" t="s">
        <v>159</v>
      </c>
      <c r="Z60" s="211"/>
      <c r="AA60" s="211"/>
      <c r="AB60" s="211"/>
      <c r="AC60" s="211"/>
      <c r="AD60" s="211"/>
      <c r="AE60" s="211"/>
      <c r="AF60" s="211"/>
      <c r="AG60" s="211" t="s">
        <v>224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2" x14ac:dyDescent="0.25">
      <c r="A61" s="218"/>
      <c r="B61" s="219"/>
      <c r="C61" s="261" t="s">
        <v>403</v>
      </c>
      <c r="D61" s="260"/>
      <c r="E61" s="260"/>
      <c r="F61" s="260"/>
      <c r="G61" s="260"/>
      <c r="H61" s="221"/>
      <c r="I61" s="221"/>
      <c r="J61" s="221"/>
      <c r="K61" s="221"/>
      <c r="L61" s="221"/>
      <c r="M61" s="221"/>
      <c r="N61" s="220"/>
      <c r="O61" s="220"/>
      <c r="P61" s="220"/>
      <c r="Q61" s="220"/>
      <c r="R61" s="221"/>
      <c r="S61" s="221"/>
      <c r="T61" s="221"/>
      <c r="U61" s="221"/>
      <c r="V61" s="221"/>
      <c r="W61" s="221"/>
      <c r="X61" s="221"/>
      <c r="Y61" s="221"/>
      <c r="Z61" s="211"/>
      <c r="AA61" s="211"/>
      <c r="AB61" s="211"/>
      <c r="AC61" s="211"/>
      <c r="AD61" s="211"/>
      <c r="AE61" s="211"/>
      <c r="AF61" s="211"/>
      <c r="AG61" s="211" t="s">
        <v>226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2" x14ac:dyDescent="0.25">
      <c r="A62" s="218"/>
      <c r="B62" s="219"/>
      <c r="C62" s="245" t="s">
        <v>641</v>
      </c>
      <c r="D62" s="222"/>
      <c r="E62" s="223">
        <v>135</v>
      </c>
      <c r="F62" s="221"/>
      <c r="G62" s="221"/>
      <c r="H62" s="221"/>
      <c r="I62" s="221"/>
      <c r="J62" s="221"/>
      <c r="K62" s="221"/>
      <c r="L62" s="221"/>
      <c r="M62" s="221"/>
      <c r="N62" s="220"/>
      <c r="O62" s="220"/>
      <c r="P62" s="220"/>
      <c r="Q62" s="220"/>
      <c r="R62" s="221"/>
      <c r="S62" s="221"/>
      <c r="T62" s="221"/>
      <c r="U62" s="221"/>
      <c r="V62" s="221"/>
      <c r="W62" s="221"/>
      <c r="X62" s="221"/>
      <c r="Y62" s="221"/>
      <c r="Z62" s="211"/>
      <c r="AA62" s="211"/>
      <c r="AB62" s="211"/>
      <c r="AC62" s="211"/>
      <c r="AD62" s="211"/>
      <c r="AE62" s="211"/>
      <c r="AF62" s="211"/>
      <c r="AG62" s="211" t="s">
        <v>164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5">
      <c r="A63" s="232">
        <v>21</v>
      </c>
      <c r="B63" s="233" t="s">
        <v>426</v>
      </c>
      <c r="C63" s="243" t="s">
        <v>427</v>
      </c>
      <c r="D63" s="234" t="s">
        <v>221</v>
      </c>
      <c r="E63" s="235">
        <v>61.8</v>
      </c>
      <c r="F63" s="236"/>
      <c r="G63" s="237">
        <f>ROUND(E63*F63,2)</f>
        <v>0</v>
      </c>
      <c r="H63" s="236"/>
      <c r="I63" s="237">
        <f>ROUND(E63*H63,2)</f>
        <v>0</v>
      </c>
      <c r="J63" s="236"/>
      <c r="K63" s="237">
        <f>ROUND(E63*J63,2)</f>
        <v>0</v>
      </c>
      <c r="L63" s="237">
        <v>21</v>
      </c>
      <c r="M63" s="237">
        <f>G63*(1+L63/100)</f>
        <v>0</v>
      </c>
      <c r="N63" s="235">
        <v>0.17244999999999999</v>
      </c>
      <c r="O63" s="235">
        <f>ROUND(E63*N63,2)</f>
        <v>10.66</v>
      </c>
      <c r="P63" s="235">
        <v>0</v>
      </c>
      <c r="Q63" s="235">
        <f>ROUND(E63*P63,2)</f>
        <v>0</v>
      </c>
      <c r="R63" s="237" t="s">
        <v>321</v>
      </c>
      <c r="S63" s="237" t="s">
        <v>156</v>
      </c>
      <c r="T63" s="238" t="s">
        <v>223</v>
      </c>
      <c r="U63" s="221">
        <v>0</v>
      </c>
      <c r="V63" s="221">
        <f>ROUND(E63*U63,2)</f>
        <v>0</v>
      </c>
      <c r="W63" s="221"/>
      <c r="X63" s="221" t="s">
        <v>323</v>
      </c>
      <c r="Y63" s="221" t="s">
        <v>159</v>
      </c>
      <c r="Z63" s="211"/>
      <c r="AA63" s="211"/>
      <c r="AB63" s="211"/>
      <c r="AC63" s="211"/>
      <c r="AD63" s="211"/>
      <c r="AE63" s="211"/>
      <c r="AF63" s="211"/>
      <c r="AG63" s="211" t="s">
        <v>324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2" x14ac:dyDescent="0.25">
      <c r="A64" s="218"/>
      <c r="B64" s="219"/>
      <c r="C64" s="245" t="s">
        <v>656</v>
      </c>
      <c r="D64" s="222"/>
      <c r="E64" s="223">
        <v>61.8</v>
      </c>
      <c r="F64" s="221"/>
      <c r="G64" s="221"/>
      <c r="H64" s="221"/>
      <c r="I64" s="221"/>
      <c r="J64" s="221"/>
      <c r="K64" s="221"/>
      <c r="L64" s="221"/>
      <c r="M64" s="221"/>
      <c r="N64" s="220"/>
      <c r="O64" s="220"/>
      <c r="P64" s="220"/>
      <c r="Q64" s="220"/>
      <c r="R64" s="221"/>
      <c r="S64" s="221"/>
      <c r="T64" s="221"/>
      <c r="U64" s="221"/>
      <c r="V64" s="221"/>
      <c r="W64" s="221"/>
      <c r="X64" s="221"/>
      <c r="Y64" s="221"/>
      <c r="Z64" s="211"/>
      <c r="AA64" s="211"/>
      <c r="AB64" s="211"/>
      <c r="AC64" s="211"/>
      <c r="AD64" s="211"/>
      <c r="AE64" s="211"/>
      <c r="AF64" s="211"/>
      <c r="AG64" s="211" t="s">
        <v>164</v>
      </c>
      <c r="AH64" s="211">
        <v>0</v>
      </c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ht="13" x14ac:dyDescent="0.25">
      <c r="A65" s="225" t="s">
        <v>151</v>
      </c>
      <c r="B65" s="226" t="s">
        <v>107</v>
      </c>
      <c r="C65" s="242" t="s">
        <v>108</v>
      </c>
      <c r="D65" s="227"/>
      <c r="E65" s="228"/>
      <c r="F65" s="229"/>
      <c r="G65" s="229">
        <f>SUMIF(AG66:AG92,"&lt;&gt;NOR",G66:G92)</f>
        <v>0</v>
      </c>
      <c r="H65" s="229"/>
      <c r="I65" s="229">
        <f>SUM(I66:I92)</f>
        <v>0</v>
      </c>
      <c r="J65" s="229"/>
      <c r="K65" s="229">
        <f>SUM(K66:K92)</f>
        <v>0</v>
      </c>
      <c r="L65" s="229"/>
      <c r="M65" s="229">
        <f>SUM(M66:M92)</f>
        <v>0</v>
      </c>
      <c r="N65" s="228"/>
      <c r="O65" s="228">
        <f>SUM(O66:O92)</f>
        <v>84.370000000000019</v>
      </c>
      <c r="P65" s="228"/>
      <c r="Q65" s="228">
        <f>SUM(Q66:Q92)</f>
        <v>0</v>
      </c>
      <c r="R65" s="229"/>
      <c r="S65" s="229"/>
      <c r="T65" s="230"/>
      <c r="U65" s="224"/>
      <c r="V65" s="224">
        <f>SUM(V66:V92)</f>
        <v>123.61</v>
      </c>
      <c r="W65" s="224"/>
      <c r="X65" s="224"/>
      <c r="Y65" s="224"/>
      <c r="AG65" t="s">
        <v>152</v>
      </c>
    </row>
    <row r="66" spans="1:60" ht="20" outlineLevel="1" x14ac:dyDescent="0.25">
      <c r="A66" s="232">
        <v>22</v>
      </c>
      <c r="B66" s="233" t="s">
        <v>474</v>
      </c>
      <c r="C66" s="243" t="s">
        <v>657</v>
      </c>
      <c r="D66" s="234" t="s">
        <v>239</v>
      </c>
      <c r="E66" s="235">
        <v>176</v>
      </c>
      <c r="F66" s="236"/>
      <c r="G66" s="237">
        <f>ROUND(E66*F66,2)</f>
        <v>0</v>
      </c>
      <c r="H66" s="236"/>
      <c r="I66" s="237">
        <f>ROUND(E66*H66,2)</f>
        <v>0</v>
      </c>
      <c r="J66" s="236"/>
      <c r="K66" s="237">
        <f>ROUND(E66*J66,2)</f>
        <v>0</v>
      </c>
      <c r="L66" s="237">
        <v>21</v>
      </c>
      <c r="M66" s="237">
        <f>G66*(1+L66/100)</f>
        <v>0</v>
      </c>
      <c r="N66" s="235">
        <v>0.188</v>
      </c>
      <c r="O66" s="235">
        <f>ROUND(E66*N66,2)</f>
        <v>33.090000000000003</v>
      </c>
      <c r="P66" s="235">
        <v>0</v>
      </c>
      <c r="Q66" s="235">
        <f>ROUND(E66*P66,2)</f>
        <v>0</v>
      </c>
      <c r="R66" s="237" t="s">
        <v>222</v>
      </c>
      <c r="S66" s="237" t="s">
        <v>156</v>
      </c>
      <c r="T66" s="238" t="s">
        <v>223</v>
      </c>
      <c r="U66" s="221">
        <v>0.27200000000000002</v>
      </c>
      <c r="V66" s="221">
        <f>ROUND(E66*U66,2)</f>
        <v>47.87</v>
      </c>
      <c r="W66" s="221"/>
      <c r="X66" s="221" t="s">
        <v>198</v>
      </c>
      <c r="Y66" s="221" t="s">
        <v>159</v>
      </c>
      <c r="Z66" s="211"/>
      <c r="AA66" s="211"/>
      <c r="AB66" s="211"/>
      <c r="AC66" s="211"/>
      <c r="AD66" s="211"/>
      <c r="AE66" s="211"/>
      <c r="AF66" s="211"/>
      <c r="AG66" s="211" t="s">
        <v>224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2" x14ac:dyDescent="0.25">
      <c r="A67" s="218"/>
      <c r="B67" s="219"/>
      <c r="C67" s="261" t="s">
        <v>476</v>
      </c>
      <c r="D67" s="260"/>
      <c r="E67" s="260"/>
      <c r="F67" s="260"/>
      <c r="G67" s="260"/>
      <c r="H67" s="221"/>
      <c r="I67" s="221"/>
      <c r="J67" s="221"/>
      <c r="K67" s="221"/>
      <c r="L67" s="221"/>
      <c r="M67" s="221"/>
      <c r="N67" s="220"/>
      <c r="O67" s="220"/>
      <c r="P67" s="220"/>
      <c r="Q67" s="220"/>
      <c r="R67" s="221"/>
      <c r="S67" s="221"/>
      <c r="T67" s="221"/>
      <c r="U67" s="221"/>
      <c r="V67" s="221"/>
      <c r="W67" s="221"/>
      <c r="X67" s="221"/>
      <c r="Y67" s="221"/>
      <c r="Z67" s="211"/>
      <c r="AA67" s="211"/>
      <c r="AB67" s="211"/>
      <c r="AC67" s="211"/>
      <c r="AD67" s="211"/>
      <c r="AE67" s="211"/>
      <c r="AF67" s="211"/>
      <c r="AG67" s="211" t="s">
        <v>226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2" x14ac:dyDescent="0.25">
      <c r="A68" s="218"/>
      <c r="B68" s="219"/>
      <c r="C68" s="245" t="s">
        <v>658</v>
      </c>
      <c r="D68" s="222"/>
      <c r="E68" s="223">
        <v>134</v>
      </c>
      <c r="F68" s="221"/>
      <c r="G68" s="221"/>
      <c r="H68" s="221"/>
      <c r="I68" s="221"/>
      <c r="J68" s="221"/>
      <c r="K68" s="221"/>
      <c r="L68" s="221"/>
      <c r="M68" s="221"/>
      <c r="N68" s="220"/>
      <c r="O68" s="220"/>
      <c r="P68" s="220"/>
      <c r="Q68" s="220"/>
      <c r="R68" s="221"/>
      <c r="S68" s="221"/>
      <c r="T68" s="221"/>
      <c r="U68" s="221"/>
      <c r="V68" s="221"/>
      <c r="W68" s="221"/>
      <c r="X68" s="221"/>
      <c r="Y68" s="221"/>
      <c r="Z68" s="211"/>
      <c r="AA68" s="211"/>
      <c r="AB68" s="211"/>
      <c r="AC68" s="211"/>
      <c r="AD68" s="211"/>
      <c r="AE68" s="211"/>
      <c r="AF68" s="211"/>
      <c r="AG68" s="211" t="s">
        <v>164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3" x14ac:dyDescent="0.25">
      <c r="A69" s="218"/>
      <c r="B69" s="219"/>
      <c r="C69" s="245" t="s">
        <v>659</v>
      </c>
      <c r="D69" s="222"/>
      <c r="E69" s="223">
        <v>21</v>
      </c>
      <c r="F69" s="221"/>
      <c r="G69" s="221"/>
      <c r="H69" s="221"/>
      <c r="I69" s="221"/>
      <c r="J69" s="221"/>
      <c r="K69" s="221"/>
      <c r="L69" s="221"/>
      <c r="M69" s="221"/>
      <c r="N69" s="220"/>
      <c r="O69" s="220"/>
      <c r="P69" s="220"/>
      <c r="Q69" s="220"/>
      <c r="R69" s="221"/>
      <c r="S69" s="221"/>
      <c r="T69" s="221"/>
      <c r="U69" s="221"/>
      <c r="V69" s="221"/>
      <c r="W69" s="221"/>
      <c r="X69" s="221"/>
      <c r="Y69" s="221"/>
      <c r="Z69" s="211"/>
      <c r="AA69" s="211"/>
      <c r="AB69" s="211"/>
      <c r="AC69" s="211"/>
      <c r="AD69" s="211"/>
      <c r="AE69" s="211"/>
      <c r="AF69" s="211"/>
      <c r="AG69" s="211" t="s">
        <v>164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3" x14ac:dyDescent="0.25">
      <c r="A70" s="218"/>
      <c r="B70" s="219"/>
      <c r="C70" s="245" t="s">
        <v>660</v>
      </c>
      <c r="D70" s="222"/>
      <c r="E70" s="223">
        <v>21</v>
      </c>
      <c r="F70" s="221"/>
      <c r="G70" s="221"/>
      <c r="H70" s="221"/>
      <c r="I70" s="221"/>
      <c r="J70" s="221"/>
      <c r="K70" s="221"/>
      <c r="L70" s="221"/>
      <c r="M70" s="221"/>
      <c r="N70" s="220"/>
      <c r="O70" s="220"/>
      <c r="P70" s="220"/>
      <c r="Q70" s="220"/>
      <c r="R70" s="221"/>
      <c r="S70" s="221"/>
      <c r="T70" s="221"/>
      <c r="U70" s="221"/>
      <c r="V70" s="221"/>
      <c r="W70" s="221"/>
      <c r="X70" s="221"/>
      <c r="Y70" s="221"/>
      <c r="Z70" s="211"/>
      <c r="AA70" s="211"/>
      <c r="AB70" s="211"/>
      <c r="AC70" s="211"/>
      <c r="AD70" s="211"/>
      <c r="AE70" s="211"/>
      <c r="AF70" s="211"/>
      <c r="AG70" s="211" t="s">
        <v>164</v>
      </c>
      <c r="AH70" s="211">
        <v>0</v>
      </c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ht="20" outlineLevel="1" x14ac:dyDescent="0.25">
      <c r="A71" s="232">
        <v>23</v>
      </c>
      <c r="B71" s="233" t="s">
        <v>481</v>
      </c>
      <c r="C71" s="243" t="s">
        <v>482</v>
      </c>
      <c r="D71" s="234" t="s">
        <v>239</v>
      </c>
      <c r="E71" s="235">
        <v>134</v>
      </c>
      <c r="F71" s="236"/>
      <c r="G71" s="237">
        <f>ROUND(E71*F71,2)</f>
        <v>0</v>
      </c>
      <c r="H71" s="236"/>
      <c r="I71" s="237">
        <f>ROUND(E71*H71,2)</f>
        <v>0</v>
      </c>
      <c r="J71" s="236"/>
      <c r="K71" s="237">
        <f>ROUND(E71*J71,2)</f>
        <v>0</v>
      </c>
      <c r="L71" s="237">
        <v>21</v>
      </c>
      <c r="M71" s="237">
        <f>G71*(1+L71/100)</f>
        <v>0</v>
      </c>
      <c r="N71" s="235">
        <v>0.28349999999999997</v>
      </c>
      <c r="O71" s="235">
        <f>ROUND(E71*N71,2)</f>
        <v>37.99</v>
      </c>
      <c r="P71" s="235">
        <v>0</v>
      </c>
      <c r="Q71" s="235">
        <f>ROUND(E71*P71,2)</f>
        <v>0</v>
      </c>
      <c r="R71" s="237" t="s">
        <v>222</v>
      </c>
      <c r="S71" s="237" t="s">
        <v>156</v>
      </c>
      <c r="T71" s="238" t="s">
        <v>223</v>
      </c>
      <c r="U71" s="221">
        <v>0.4</v>
      </c>
      <c r="V71" s="221">
        <f>ROUND(E71*U71,2)</f>
        <v>53.6</v>
      </c>
      <c r="W71" s="221"/>
      <c r="X71" s="221" t="s">
        <v>198</v>
      </c>
      <c r="Y71" s="221" t="s">
        <v>159</v>
      </c>
      <c r="Z71" s="211"/>
      <c r="AA71" s="211"/>
      <c r="AB71" s="211"/>
      <c r="AC71" s="211"/>
      <c r="AD71" s="211"/>
      <c r="AE71" s="211"/>
      <c r="AF71" s="211"/>
      <c r="AG71" s="211" t="s">
        <v>224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2" x14ac:dyDescent="0.25">
      <c r="A72" s="218"/>
      <c r="B72" s="219"/>
      <c r="C72" s="245" t="s">
        <v>378</v>
      </c>
      <c r="D72" s="222"/>
      <c r="E72" s="223">
        <v>134</v>
      </c>
      <c r="F72" s="221"/>
      <c r="G72" s="221"/>
      <c r="H72" s="221"/>
      <c r="I72" s="221"/>
      <c r="J72" s="221"/>
      <c r="K72" s="221"/>
      <c r="L72" s="221"/>
      <c r="M72" s="221"/>
      <c r="N72" s="220"/>
      <c r="O72" s="220"/>
      <c r="P72" s="220"/>
      <c r="Q72" s="220"/>
      <c r="R72" s="221"/>
      <c r="S72" s="221"/>
      <c r="T72" s="221"/>
      <c r="U72" s="221"/>
      <c r="V72" s="221"/>
      <c r="W72" s="221"/>
      <c r="X72" s="221"/>
      <c r="Y72" s="221"/>
      <c r="Z72" s="211"/>
      <c r="AA72" s="211"/>
      <c r="AB72" s="211"/>
      <c r="AC72" s="211"/>
      <c r="AD72" s="211"/>
      <c r="AE72" s="211"/>
      <c r="AF72" s="211"/>
      <c r="AG72" s="211" t="s">
        <v>164</v>
      </c>
      <c r="AH72" s="211">
        <v>0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1" x14ac:dyDescent="0.25">
      <c r="A73" s="232">
        <v>24</v>
      </c>
      <c r="B73" s="233" t="s">
        <v>484</v>
      </c>
      <c r="C73" s="243" t="s">
        <v>485</v>
      </c>
      <c r="D73" s="234" t="s">
        <v>239</v>
      </c>
      <c r="E73" s="235">
        <v>135</v>
      </c>
      <c r="F73" s="236"/>
      <c r="G73" s="237">
        <f>ROUND(E73*F73,2)</f>
        <v>0</v>
      </c>
      <c r="H73" s="236"/>
      <c r="I73" s="237">
        <f>ROUND(E73*H73,2)</f>
        <v>0</v>
      </c>
      <c r="J73" s="236"/>
      <c r="K73" s="237">
        <f>ROUND(E73*J73,2)</f>
        <v>0</v>
      </c>
      <c r="L73" s="237">
        <v>21</v>
      </c>
      <c r="M73" s="237">
        <f>G73*(1+L73/100)</f>
        <v>0</v>
      </c>
      <c r="N73" s="235">
        <v>0</v>
      </c>
      <c r="O73" s="235">
        <f>ROUND(E73*N73,2)</f>
        <v>0</v>
      </c>
      <c r="P73" s="235">
        <v>0</v>
      </c>
      <c r="Q73" s="235">
        <f>ROUND(E73*P73,2)</f>
        <v>0</v>
      </c>
      <c r="R73" s="237" t="s">
        <v>222</v>
      </c>
      <c r="S73" s="237" t="s">
        <v>156</v>
      </c>
      <c r="T73" s="238" t="s">
        <v>223</v>
      </c>
      <c r="U73" s="221">
        <v>0.09</v>
      </c>
      <c r="V73" s="221">
        <f>ROUND(E73*U73,2)</f>
        <v>12.15</v>
      </c>
      <c r="W73" s="221"/>
      <c r="X73" s="221" t="s">
        <v>198</v>
      </c>
      <c r="Y73" s="221" t="s">
        <v>159</v>
      </c>
      <c r="Z73" s="211"/>
      <c r="AA73" s="211"/>
      <c r="AB73" s="211"/>
      <c r="AC73" s="211"/>
      <c r="AD73" s="211"/>
      <c r="AE73" s="211"/>
      <c r="AF73" s="211"/>
      <c r="AG73" s="211" t="s">
        <v>224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2" x14ac:dyDescent="0.25">
      <c r="A74" s="218"/>
      <c r="B74" s="219"/>
      <c r="C74" s="261" t="s">
        <v>486</v>
      </c>
      <c r="D74" s="260"/>
      <c r="E74" s="260"/>
      <c r="F74" s="260"/>
      <c r="G74" s="260"/>
      <c r="H74" s="221"/>
      <c r="I74" s="221"/>
      <c r="J74" s="221"/>
      <c r="K74" s="221"/>
      <c r="L74" s="221"/>
      <c r="M74" s="221"/>
      <c r="N74" s="220"/>
      <c r="O74" s="220"/>
      <c r="P74" s="220"/>
      <c r="Q74" s="220"/>
      <c r="R74" s="221"/>
      <c r="S74" s="221"/>
      <c r="T74" s="221"/>
      <c r="U74" s="221"/>
      <c r="V74" s="221"/>
      <c r="W74" s="221"/>
      <c r="X74" s="221"/>
      <c r="Y74" s="221"/>
      <c r="Z74" s="211"/>
      <c r="AA74" s="211"/>
      <c r="AB74" s="211"/>
      <c r="AC74" s="211"/>
      <c r="AD74" s="211"/>
      <c r="AE74" s="211"/>
      <c r="AF74" s="211"/>
      <c r="AG74" s="211" t="s">
        <v>226</v>
      </c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2" x14ac:dyDescent="0.25">
      <c r="A75" s="218"/>
      <c r="B75" s="219"/>
      <c r="C75" s="245" t="s">
        <v>641</v>
      </c>
      <c r="D75" s="222"/>
      <c r="E75" s="223">
        <v>135</v>
      </c>
      <c r="F75" s="221"/>
      <c r="G75" s="221"/>
      <c r="H75" s="221"/>
      <c r="I75" s="221"/>
      <c r="J75" s="221"/>
      <c r="K75" s="221"/>
      <c r="L75" s="221"/>
      <c r="M75" s="221"/>
      <c r="N75" s="220"/>
      <c r="O75" s="220"/>
      <c r="P75" s="220"/>
      <c r="Q75" s="220"/>
      <c r="R75" s="221"/>
      <c r="S75" s="221"/>
      <c r="T75" s="221"/>
      <c r="U75" s="221"/>
      <c r="V75" s="221"/>
      <c r="W75" s="221"/>
      <c r="X75" s="221"/>
      <c r="Y75" s="221"/>
      <c r="Z75" s="211"/>
      <c r="AA75" s="211"/>
      <c r="AB75" s="211"/>
      <c r="AC75" s="211"/>
      <c r="AD75" s="211"/>
      <c r="AE75" s="211"/>
      <c r="AF75" s="211"/>
      <c r="AG75" s="211" t="s">
        <v>164</v>
      </c>
      <c r="AH75" s="211">
        <v>0</v>
      </c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1" x14ac:dyDescent="0.25">
      <c r="A76" s="232">
        <v>25</v>
      </c>
      <c r="B76" s="233" t="s">
        <v>488</v>
      </c>
      <c r="C76" s="243" t="s">
        <v>489</v>
      </c>
      <c r="D76" s="234" t="s">
        <v>239</v>
      </c>
      <c r="E76" s="235">
        <v>270</v>
      </c>
      <c r="F76" s="236"/>
      <c r="G76" s="237">
        <f>ROUND(E76*F76,2)</f>
        <v>0</v>
      </c>
      <c r="H76" s="236"/>
      <c r="I76" s="237">
        <f>ROUND(E76*H76,2)</f>
        <v>0</v>
      </c>
      <c r="J76" s="236"/>
      <c r="K76" s="237">
        <f>ROUND(E76*J76,2)</f>
        <v>0</v>
      </c>
      <c r="L76" s="237">
        <v>21</v>
      </c>
      <c r="M76" s="237">
        <f>G76*(1+L76/100)</f>
        <v>0</v>
      </c>
      <c r="N76" s="235">
        <v>0</v>
      </c>
      <c r="O76" s="235">
        <f>ROUND(E76*N76,2)</f>
        <v>0</v>
      </c>
      <c r="P76" s="235">
        <v>0</v>
      </c>
      <c r="Q76" s="235">
        <f>ROUND(E76*P76,2)</f>
        <v>0</v>
      </c>
      <c r="R76" s="237" t="s">
        <v>222</v>
      </c>
      <c r="S76" s="237" t="s">
        <v>156</v>
      </c>
      <c r="T76" s="238" t="s">
        <v>223</v>
      </c>
      <c r="U76" s="221">
        <v>3.6999999999999998E-2</v>
      </c>
      <c r="V76" s="221">
        <f>ROUND(E76*U76,2)</f>
        <v>9.99</v>
      </c>
      <c r="W76" s="221"/>
      <c r="X76" s="221" t="s">
        <v>198</v>
      </c>
      <c r="Y76" s="221" t="s">
        <v>159</v>
      </c>
      <c r="Z76" s="211"/>
      <c r="AA76" s="211"/>
      <c r="AB76" s="211"/>
      <c r="AC76" s="211"/>
      <c r="AD76" s="211"/>
      <c r="AE76" s="211"/>
      <c r="AF76" s="211"/>
      <c r="AG76" s="211" t="s">
        <v>224</v>
      </c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2" x14ac:dyDescent="0.25">
      <c r="A77" s="218"/>
      <c r="B77" s="219"/>
      <c r="C77" s="261" t="s">
        <v>490</v>
      </c>
      <c r="D77" s="260"/>
      <c r="E77" s="260"/>
      <c r="F77" s="260"/>
      <c r="G77" s="260"/>
      <c r="H77" s="221"/>
      <c r="I77" s="221"/>
      <c r="J77" s="221"/>
      <c r="K77" s="221"/>
      <c r="L77" s="221"/>
      <c r="M77" s="221"/>
      <c r="N77" s="220"/>
      <c r="O77" s="220"/>
      <c r="P77" s="220"/>
      <c r="Q77" s="220"/>
      <c r="R77" s="221"/>
      <c r="S77" s="221"/>
      <c r="T77" s="221"/>
      <c r="U77" s="221"/>
      <c r="V77" s="221"/>
      <c r="W77" s="221"/>
      <c r="X77" s="221"/>
      <c r="Y77" s="221"/>
      <c r="Z77" s="211"/>
      <c r="AA77" s="211"/>
      <c r="AB77" s="211"/>
      <c r="AC77" s="211"/>
      <c r="AD77" s="211"/>
      <c r="AE77" s="211"/>
      <c r="AF77" s="211"/>
      <c r="AG77" s="211" t="s">
        <v>226</v>
      </c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2" x14ac:dyDescent="0.25">
      <c r="A78" s="218"/>
      <c r="B78" s="219"/>
      <c r="C78" s="245" t="s">
        <v>661</v>
      </c>
      <c r="D78" s="222"/>
      <c r="E78" s="223">
        <v>135</v>
      </c>
      <c r="F78" s="221"/>
      <c r="G78" s="221"/>
      <c r="H78" s="221"/>
      <c r="I78" s="221"/>
      <c r="J78" s="221"/>
      <c r="K78" s="221"/>
      <c r="L78" s="221"/>
      <c r="M78" s="221"/>
      <c r="N78" s="220"/>
      <c r="O78" s="220"/>
      <c r="P78" s="220"/>
      <c r="Q78" s="220"/>
      <c r="R78" s="221"/>
      <c r="S78" s="221"/>
      <c r="T78" s="221"/>
      <c r="U78" s="221"/>
      <c r="V78" s="221"/>
      <c r="W78" s="221"/>
      <c r="X78" s="221"/>
      <c r="Y78" s="221"/>
      <c r="Z78" s="211"/>
      <c r="AA78" s="211"/>
      <c r="AB78" s="211"/>
      <c r="AC78" s="211"/>
      <c r="AD78" s="211"/>
      <c r="AE78" s="211"/>
      <c r="AF78" s="211"/>
      <c r="AG78" s="211" t="s">
        <v>164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3" x14ac:dyDescent="0.25">
      <c r="A79" s="218"/>
      <c r="B79" s="219"/>
      <c r="C79" s="245" t="s">
        <v>662</v>
      </c>
      <c r="D79" s="222"/>
      <c r="E79" s="223">
        <v>135</v>
      </c>
      <c r="F79" s="221"/>
      <c r="G79" s="221"/>
      <c r="H79" s="221"/>
      <c r="I79" s="221"/>
      <c r="J79" s="221"/>
      <c r="K79" s="221"/>
      <c r="L79" s="221"/>
      <c r="M79" s="221"/>
      <c r="N79" s="220"/>
      <c r="O79" s="220"/>
      <c r="P79" s="220"/>
      <c r="Q79" s="220"/>
      <c r="R79" s="221"/>
      <c r="S79" s="221"/>
      <c r="T79" s="221"/>
      <c r="U79" s="221"/>
      <c r="V79" s="221"/>
      <c r="W79" s="221"/>
      <c r="X79" s="221"/>
      <c r="Y79" s="221"/>
      <c r="Z79" s="211"/>
      <c r="AA79" s="211"/>
      <c r="AB79" s="211"/>
      <c r="AC79" s="211"/>
      <c r="AD79" s="211"/>
      <c r="AE79" s="211"/>
      <c r="AF79" s="211"/>
      <c r="AG79" s="211" t="s">
        <v>164</v>
      </c>
      <c r="AH79" s="211">
        <v>0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5">
      <c r="A80" s="232">
        <v>26</v>
      </c>
      <c r="B80" s="233" t="s">
        <v>504</v>
      </c>
      <c r="C80" s="243" t="s">
        <v>505</v>
      </c>
      <c r="D80" s="234" t="s">
        <v>435</v>
      </c>
      <c r="E80" s="235">
        <v>44.1</v>
      </c>
      <c r="F80" s="236"/>
      <c r="G80" s="237">
        <f>ROUND(E80*F80,2)</f>
        <v>0</v>
      </c>
      <c r="H80" s="236"/>
      <c r="I80" s="237">
        <f>ROUND(E80*H80,2)</f>
        <v>0</v>
      </c>
      <c r="J80" s="236"/>
      <c r="K80" s="237">
        <f>ROUND(E80*J80,2)</f>
        <v>0</v>
      </c>
      <c r="L80" s="237">
        <v>21</v>
      </c>
      <c r="M80" s="237">
        <f>G80*(1+L80/100)</f>
        <v>0</v>
      </c>
      <c r="N80" s="235">
        <v>0.06</v>
      </c>
      <c r="O80" s="235">
        <f>ROUND(E80*N80,2)</f>
        <v>2.65</v>
      </c>
      <c r="P80" s="235">
        <v>0</v>
      </c>
      <c r="Q80" s="235">
        <f>ROUND(E80*P80,2)</f>
        <v>0</v>
      </c>
      <c r="R80" s="237" t="s">
        <v>321</v>
      </c>
      <c r="S80" s="237" t="s">
        <v>156</v>
      </c>
      <c r="T80" s="238" t="s">
        <v>223</v>
      </c>
      <c r="U80" s="221">
        <v>0</v>
      </c>
      <c r="V80" s="221">
        <f>ROUND(E80*U80,2)</f>
        <v>0</v>
      </c>
      <c r="W80" s="221"/>
      <c r="X80" s="221" t="s">
        <v>323</v>
      </c>
      <c r="Y80" s="221" t="s">
        <v>159</v>
      </c>
      <c r="Z80" s="211"/>
      <c r="AA80" s="211"/>
      <c r="AB80" s="211"/>
      <c r="AC80" s="211"/>
      <c r="AD80" s="211"/>
      <c r="AE80" s="211"/>
      <c r="AF80" s="211"/>
      <c r="AG80" s="211" t="s">
        <v>324</v>
      </c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2" x14ac:dyDescent="0.25">
      <c r="A81" s="218"/>
      <c r="B81" s="219"/>
      <c r="C81" s="245" t="s">
        <v>663</v>
      </c>
      <c r="D81" s="222"/>
      <c r="E81" s="223">
        <v>22.05</v>
      </c>
      <c r="F81" s="221"/>
      <c r="G81" s="221"/>
      <c r="H81" s="221"/>
      <c r="I81" s="221"/>
      <c r="J81" s="221"/>
      <c r="K81" s="221"/>
      <c r="L81" s="221"/>
      <c r="M81" s="221"/>
      <c r="N81" s="220"/>
      <c r="O81" s="220"/>
      <c r="P81" s="220"/>
      <c r="Q81" s="220"/>
      <c r="R81" s="221"/>
      <c r="S81" s="221"/>
      <c r="T81" s="221"/>
      <c r="U81" s="221"/>
      <c r="V81" s="221"/>
      <c r="W81" s="221"/>
      <c r="X81" s="221"/>
      <c r="Y81" s="221"/>
      <c r="Z81" s="211"/>
      <c r="AA81" s="211"/>
      <c r="AB81" s="211"/>
      <c r="AC81" s="211"/>
      <c r="AD81" s="211"/>
      <c r="AE81" s="211"/>
      <c r="AF81" s="211"/>
      <c r="AG81" s="211" t="s">
        <v>164</v>
      </c>
      <c r="AH81" s="211">
        <v>0</v>
      </c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3" x14ac:dyDescent="0.25">
      <c r="A82" s="218"/>
      <c r="B82" s="219"/>
      <c r="C82" s="245" t="s">
        <v>664</v>
      </c>
      <c r="D82" s="222"/>
      <c r="E82" s="223">
        <v>22.05</v>
      </c>
      <c r="F82" s="221"/>
      <c r="G82" s="221"/>
      <c r="H82" s="221"/>
      <c r="I82" s="221"/>
      <c r="J82" s="221"/>
      <c r="K82" s="221"/>
      <c r="L82" s="221"/>
      <c r="M82" s="221"/>
      <c r="N82" s="220"/>
      <c r="O82" s="220"/>
      <c r="P82" s="220"/>
      <c r="Q82" s="220"/>
      <c r="R82" s="221"/>
      <c r="S82" s="221"/>
      <c r="T82" s="221"/>
      <c r="U82" s="221"/>
      <c r="V82" s="221"/>
      <c r="W82" s="221"/>
      <c r="X82" s="221"/>
      <c r="Y82" s="221"/>
      <c r="Z82" s="211"/>
      <c r="AA82" s="211"/>
      <c r="AB82" s="211"/>
      <c r="AC82" s="211"/>
      <c r="AD82" s="211"/>
      <c r="AE82" s="211"/>
      <c r="AF82" s="211"/>
      <c r="AG82" s="211" t="s">
        <v>164</v>
      </c>
      <c r="AH82" s="211">
        <v>0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ht="20" outlineLevel="1" x14ac:dyDescent="0.25">
      <c r="A83" s="232">
        <v>27</v>
      </c>
      <c r="B83" s="233" t="s">
        <v>665</v>
      </c>
      <c r="C83" s="243" t="s">
        <v>523</v>
      </c>
      <c r="D83" s="234" t="s">
        <v>435</v>
      </c>
      <c r="E83" s="235">
        <v>5</v>
      </c>
      <c r="F83" s="236"/>
      <c r="G83" s="237">
        <f>ROUND(E83*F83,2)</f>
        <v>0</v>
      </c>
      <c r="H83" s="236"/>
      <c r="I83" s="237">
        <f>ROUND(E83*H83,2)</f>
        <v>0</v>
      </c>
      <c r="J83" s="236"/>
      <c r="K83" s="237">
        <f>ROUND(E83*J83,2)</f>
        <v>0</v>
      </c>
      <c r="L83" s="237">
        <v>21</v>
      </c>
      <c r="M83" s="237">
        <f>G83*(1+L83/100)</f>
        <v>0</v>
      </c>
      <c r="N83" s="235">
        <v>6.7000000000000004E-2</v>
      </c>
      <c r="O83" s="235">
        <f>ROUND(E83*N83,2)</f>
        <v>0.34</v>
      </c>
      <c r="P83" s="235">
        <v>0</v>
      </c>
      <c r="Q83" s="235">
        <f>ROUND(E83*P83,2)</f>
        <v>0</v>
      </c>
      <c r="R83" s="237" t="s">
        <v>321</v>
      </c>
      <c r="S83" s="237" t="s">
        <v>156</v>
      </c>
      <c r="T83" s="238" t="s">
        <v>223</v>
      </c>
      <c r="U83" s="221">
        <v>0</v>
      </c>
      <c r="V83" s="221">
        <f>ROUND(E83*U83,2)</f>
        <v>0</v>
      </c>
      <c r="W83" s="221"/>
      <c r="X83" s="221" t="s">
        <v>323</v>
      </c>
      <c r="Y83" s="221" t="s">
        <v>159</v>
      </c>
      <c r="Z83" s="211"/>
      <c r="AA83" s="211"/>
      <c r="AB83" s="211"/>
      <c r="AC83" s="211"/>
      <c r="AD83" s="211"/>
      <c r="AE83" s="211"/>
      <c r="AF83" s="211"/>
      <c r="AG83" s="211" t="s">
        <v>324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2" x14ac:dyDescent="0.25">
      <c r="A84" s="218"/>
      <c r="B84" s="219"/>
      <c r="C84" s="245" t="s">
        <v>103</v>
      </c>
      <c r="D84" s="222"/>
      <c r="E84" s="223">
        <v>5</v>
      </c>
      <c r="F84" s="221"/>
      <c r="G84" s="221"/>
      <c r="H84" s="221"/>
      <c r="I84" s="221"/>
      <c r="J84" s="221"/>
      <c r="K84" s="221"/>
      <c r="L84" s="221"/>
      <c r="M84" s="221"/>
      <c r="N84" s="220"/>
      <c r="O84" s="220"/>
      <c r="P84" s="220"/>
      <c r="Q84" s="220"/>
      <c r="R84" s="221"/>
      <c r="S84" s="221"/>
      <c r="T84" s="221"/>
      <c r="U84" s="221"/>
      <c r="V84" s="221"/>
      <c r="W84" s="221"/>
      <c r="X84" s="221"/>
      <c r="Y84" s="221"/>
      <c r="Z84" s="211"/>
      <c r="AA84" s="211"/>
      <c r="AB84" s="211"/>
      <c r="AC84" s="211"/>
      <c r="AD84" s="211"/>
      <c r="AE84" s="211"/>
      <c r="AF84" s="211"/>
      <c r="AG84" s="211" t="s">
        <v>164</v>
      </c>
      <c r="AH84" s="211">
        <v>0</v>
      </c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ht="20" outlineLevel="1" x14ac:dyDescent="0.25">
      <c r="A85" s="232">
        <v>28</v>
      </c>
      <c r="B85" s="233" t="s">
        <v>666</v>
      </c>
      <c r="C85" s="243" t="s">
        <v>520</v>
      </c>
      <c r="D85" s="234" t="s">
        <v>435</v>
      </c>
      <c r="E85" s="235">
        <v>5</v>
      </c>
      <c r="F85" s="236"/>
      <c r="G85" s="237">
        <f>ROUND(E85*F85,2)</f>
        <v>0</v>
      </c>
      <c r="H85" s="236"/>
      <c r="I85" s="237">
        <f>ROUND(E85*H85,2)</f>
        <v>0</v>
      </c>
      <c r="J85" s="236"/>
      <c r="K85" s="237">
        <f>ROUND(E85*J85,2)</f>
        <v>0</v>
      </c>
      <c r="L85" s="237">
        <v>21</v>
      </c>
      <c r="M85" s="237">
        <f>G85*(1+L85/100)</f>
        <v>0</v>
      </c>
      <c r="N85" s="235">
        <v>6.7000000000000004E-2</v>
      </c>
      <c r="O85" s="235">
        <f>ROUND(E85*N85,2)</f>
        <v>0.34</v>
      </c>
      <c r="P85" s="235">
        <v>0</v>
      </c>
      <c r="Q85" s="235">
        <f>ROUND(E85*P85,2)</f>
        <v>0</v>
      </c>
      <c r="R85" s="237" t="s">
        <v>321</v>
      </c>
      <c r="S85" s="237" t="s">
        <v>156</v>
      </c>
      <c r="T85" s="238" t="s">
        <v>223</v>
      </c>
      <c r="U85" s="221">
        <v>0</v>
      </c>
      <c r="V85" s="221">
        <f>ROUND(E85*U85,2)</f>
        <v>0</v>
      </c>
      <c r="W85" s="221"/>
      <c r="X85" s="221" t="s">
        <v>323</v>
      </c>
      <c r="Y85" s="221" t="s">
        <v>159</v>
      </c>
      <c r="Z85" s="211"/>
      <c r="AA85" s="211"/>
      <c r="AB85" s="211"/>
      <c r="AC85" s="211"/>
      <c r="AD85" s="211"/>
      <c r="AE85" s="211"/>
      <c r="AF85" s="211"/>
      <c r="AG85" s="211" t="s">
        <v>324</v>
      </c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2" x14ac:dyDescent="0.25">
      <c r="A86" s="218"/>
      <c r="B86" s="219"/>
      <c r="C86" s="245" t="s">
        <v>103</v>
      </c>
      <c r="D86" s="222"/>
      <c r="E86" s="223">
        <v>5</v>
      </c>
      <c r="F86" s="221"/>
      <c r="G86" s="221"/>
      <c r="H86" s="221"/>
      <c r="I86" s="221"/>
      <c r="J86" s="221"/>
      <c r="K86" s="221"/>
      <c r="L86" s="221"/>
      <c r="M86" s="221"/>
      <c r="N86" s="220"/>
      <c r="O86" s="220"/>
      <c r="P86" s="220"/>
      <c r="Q86" s="220"/>
      <c r="R86" s="221"/>
      <c r="S86" s="221"/>
      <c r="T86" s="221"/>
      <c r="U86" s="221"/>
      <c r="V86" s="221"/>
      <c r="W86" s="221"/>
      <c r="X86" s="221"/>
      <c r="Y86" s="221"/>
      <c r="Z86" s="211"/>
      <c r="AA86" s="211"/>
      <c r="AB86" s="211"/>
      <c r="AC86" s="211"/>
      <c r="AD86" s="211"/>
      <c r="AE86" s="211"/>
      <c r="AF86" s="211"/>
      <c r="AG86" s="211" t="s">
        <v>164</v>
      </c>
      <c r="AH86" s="211">
        <v>0</v>
      </c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5">
      <c r="A87" s="232">
        <v>29</v>
      </c>
      <c r="B87" s="233" t="s">
        <v>508</v>
      </c>
      <c r="C87" s="243" t="s">
        <v>509</v>
      </c>
      <c r="D87" s="234" t="s">
        <v>435</v>
      </c>
      <c r="E87" s="235">
        <v>106.7</v>
      </c>
      <c r="F87" s="236"/>
      <c r="G87" s="237">
        <f>ROUND(E87*F87,2)</f>
        <v>0</v>
      </c>
      <c r="H87" s="236"/>
      <c r="I87" s="237">
        <f>ROUND(E87*H87,2)</f>
        <v>0</v>
      </c>
      <c r="J87" s="236"/>
      <c r="K87" s="237">
        <f>ROUND(E87*J87,2)</f>
        <v>0</v>
      </c>
      <c r="L87" s="237">
        <v>21</v>
      </c>
      <c r="M87" s="237">
        <f>G87*(1+L87/100)</f>
        <v>0</v>
      </c>
      <c r="N87" s="235">
        <v>0.08</v>
      </c>
      <c r="O87" s="235">
        <f>ROUND(E87*N87,2)</f>
        <v>8.5399999999999991</v>
      </c>
      <c r="P87" s="235">
        <v>0</v>
      </c>
      <c r="Q87" s="235">
        <f>ROUND(E87*P87,2)</f>
        <v>0</v>
      </c>
      <c r="R87" s="237" t="s">
        <v>321</v>
      </c>
      <c r="S87" s="237" t="s">
        <v>156</v>
      </c>
      <c r="T87" s="238" t="s">
        <v>223</v>
      </c>
      <c r="U87" s="221">
        <v>0</v>
      </c>
      <c r="V87" s="221">
        <f>ROUND(E87*U87,2)</f>
        <v>0</v>
      </c>
      <c r="W87" s="221"/>
      <c r="X87" s="221" t="s">
        <v>323</v>
      </c>
      <c r="Y87" s="221" t="s">
        <v>159</v>
      </c>
      <c r="Z87" s="211"/>
      <c r="AA87" s="211"/>
      <c r="AB87" s="211"/>
      <c r="AC87" s="211"/>
      <c r="AD87" s="211"/>
      <c r="AE87" s="211"/>
      <c r="AF87" s="211"/>
      <c r="AG87" s="211" t="s">
        <v>324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2" x14ac:dyDescent="0.25">
      <c r="A88" s="218"/>
      <c r="B88" s="219"/>
      <c r="C88" s="245" t="s">
        <v>667</v>
      </c>
      <c r="D88" s="222"/>
      <c r="E88" s="223">
        <v>140.69999999999999</v>
      </c>
      <c r="F88" s="221"/>
      <c r="G88" s="221"/>
      <c r="H88" s="221"/>
      <c r="I88" s="221"/>
      <c r="J88" s="221"/>
      <c r="K88" s="221"/>
      <c r="L88" s="221"/>
      <c r="M88" s="221"/>
      <c r="N88" s="220"/>
      <c r="O88" s="220"/>
      <c r="P88" s="220"/>
      <c r="Q88" s="220"/>
      <c r="R88" s="221"/>
      <c r="S88" s="221"/>
      <c r="T88" s="221"/>
      <c r="U88" s="221"/>
      <c r="V88" s="221"/>
      <c r="W88" s="221"/>
      <c r="X88" s="221"/>
      <c r="Y88" s="221"/>
      <c r="Z88" s="211"/>
      <c r="AA88" s="211"/>
      <c r="AB88" s="211"/>
      <c r="AC88" s="211"/>
      <c r="AD88" s="211"/>
      <c r="AE88" s="211"/>
      <c r="AF88" s="211"/>
      <c r="AG88" s="211" t="s">
        <v>164</v>
      </c>
      <c r="AH88" s="211">
        <v>0</v>
      </c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3" x14ac:dyDescent="0.25">
      <c r="A89" s="218"/>
      <c r="B89" s="219"/>
      <c r="C89" s="245" t="s">
        <v>668</v>
      </c>
      <c r="D89" s="222"/>
      <c r="E89" s="223">
        <v>-26</v>
      </c>
      <c r="F89" s="221"/>
      <c r="G89" s="221"/>
      <c r="H89" s="221"/>
      <c r="I89" s="221"/>
      <c r="J89" s="221"/>
      <c r="K89" s="221"/>
      <c r="L89" s="221"/>
      <c r="M89" s="221"/>
      <c r="N89" s="220"/>
      <c r="O89" s="220"/>
      <c r="P89" s="220"/>
      <c r="Q89" s="220"/>
      <c r="R89" s="221"/>
      <c r="S89" s="221"/>
      <c r="T89" s="221"/>
      <c r="U89" s="221"/>
      <c r="V89" s="221"/>
      <c r="W89" s="221"/>
      <c r="X89" s="221"/>
      <c r="Y89" s="221"/>
      <c r="Z89" s="211"/>
      <c r="AA89" s="211"/>
      <c r="AB89" s="211"/>
      <c r="AC89" s="211"/>
      <c r="AD89" s="211"/>
      <c r="AE89" s="211"/>
      <c r="AF89" s="211"/>
      <c r="AG89" s="211" t="s">
        <v>164</v>
      </c>
      <c r="AH89" s="211">
        <v>0</v>
      </c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3" x14ac:dyDescent="0.25">
      <c r="A90" s="218"/>
      <c r="B90" s="219"/>
      <c r="C90" s="245" t="s">
        <v>669</v>
      </c>
      <c r="D90" s="222"/>
      <c r="E90" s="223">
        <v>-8</v>
      </c>
      <c r="F90" s="221"/>
      <c r="G90" s="221"/>
      <c r="H90" s="221"/>
      <c r="I90" s="221"/>
      <c r="J90" s="221"/>
      <c r="K90" s="221"/>
      <c r="L90" s="221"/>
      <c r="M90" s="221"/>
      <c r="N90" s="220"/>
      <c r="O90" s="220"/>
      <c r="P90" s="220"/>
      <c r="Q90" s="220"/>
      <c r="R90" s="221"/>
      <c r="S90" s="221"/>
      <c r="T90" s="221"/>
      <c r="U90" s="221"/>
      <c r="V90" s="221"/>
      <c r="W90" s="221"/>
      <c r="X90" s="221"/>
      <c r="Y90" s="221"/>
      <c r="Z90" s="211"/>
      <c r="AA90" s="211"/>
      <c r="AB90" s="211"/>
      <c r="AC90" s="211"/>
      <c r="AD90" s="211"/>
      <c r="AE90" s="211"/>
      <c r="AF90" s="211"/>
      <c r="AG90" s="211" t="s">
        <v>164</v>
      </c>
      <c r="AH90" s="211">
        <v>0</v>
      </c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ht="20" outlineLevel="1" x14ac:dyDescent="0.25">
      <c r="A91" s="232">
        <v>30</v>
      </c>
      <c r="B91" s="233" t="s">
        <v>514</v>
      </c>
      <c r="C91" s="243" t="s">
        <v>515</v>
      </c>
      <c r="D91" s="234" t="s">
        <v>435</v>
      </c>
      <c r="E91" s="235">
        <v>27.3</v>
      </c>
      <c r="F91" s="236"/>
      <c r="G91" s="237">
        <f>ROUND(E91*F91,2)</f>
        <v>0</v>
      </c>
      <c r="H91" s="236"/>
      <c r="I91" s="237">
        <f>ROUND(E91*H91,2)</f>
        <v>0</v>
      </c>
      <c r="J91" s="236"/>
      <c r="K91" s="237">
        <f>ROUND(E91*J91,2)</f>
        <v>0</v>
      </c>
      <c r="L91" s="237">
        <v>21</v>
      </c>
      <c r="M91" s="237">
        <f>G91*(1+L91/100)</f>
        <v>0</v>
      </c>
      <c r="N91" s="235">
        <v>5.1999999999999998E-2</v>
      </c>
      <c r="O91" s="235">
        <f>ROUND(E91*N91,2)</f>
        <v>1.42</v>
      </c>
      <c r="P91" s="235">
        <v>0</v>
      </c>
      <c r="Q91" s="235">
        <f>ROUND(E91*P91,2)</f>
        <v>0</v>
      </c>
      <c r="R91" s="237" t="s">
        <v>321</v>
      </c>
      <c r="S91" s="237" t="s">
        <v>156</v>
      </c>
      <c r="T91" s="238" t="s">
        <v>223</v>
      </c>
      <c r="U91" s="221">
        <v>0</v>
      </c>
      <c r="V91" s="221">
        <f>ROUND(E91*U91,2)</f>
        <v>0</v>
      </c>
      <c r="W91" s="221"/>
      <c r="X91" s="221" t="s">
        <v>323</v>
      </c>
      <c r="Y91" s="221" t="s">
        <v>159</v>
      </c>
      <c r="Z91" s="211"/>
      <c r="AA91" s="211"/>
      <c r="AB91" s="211"/>
      <c r="AC91" s="211"/>
      <c r="AD91" s="211"/>
      <c r="AE91" s="211"/>
      <c r="AF91" s="211"/>
      <c r="AG91" s="211" t="s">
        <v>324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2" x14ac:dyDescent="0.25">
      <c r="A92" s="218"/>
      <c r="B92" s="219"/>
      <c r="C92" s="245" t="s">
        <v>670</v>
      </c>
      <c r="D92" s="222"/>
      <c r="E92" s="223">
        <v>27.3</v>
      </c>
      <c r="F92" s="221"/>
      <c r="G92" s="221"/>
      <c r="H92" s="221"/>
      <c r="I92" s="221"/>
      <c r="J92" s="221"/>
      <c r="K92" s="221"/>
      <c r="L92" s="221"/>
      <c r="M92" s="221"/>
      <c r="N92" s="220"/>
      <c r="O92" s="220"/>
      <c r="P92" s="220"/>
      <c r="Q92" s="220"/>
      <c r="R92" s="221"/>
      <c r="S92" s="221"/>
      <c r="T92" s="221"/>
      <c r="U92" s="221"/>
      <c r="V92" s="221"/>
      <c r="W92" s="221"/>
      <c r="X92" s="221"/>
      <c r="Y92" s="221"/>
      <c r="Z92" s="211"/>
      <c r="AA92" s="211"/>
      <c r="AB92" s="211"/>
      <c r="AC92" s="211"/>
      <c r="AD92" s="211"/>
      <c r="AE92" s="211"/>
      <c r="AF92" s="211"/>
      <c r="AG92" s="211" t="s">
        <v>164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ht="13" x14ac:dyDescent="0.25">
      <c r="A93" s="225" t="s">
        <v>151</v>
      </c>
      <c r="B93" s="226" t="s">
        <v>111</v>
      </c>
      <c r="C93" s="242" t="s">
        <v>112</v>
      </c>
      <c r="D93" s="227"/>
      <c r="E93" s="228"/>
      <c r="F93" s="229"/>
      <c r="G93" s="229">
        <f>SUMIF(AG94:AG95,"&lt;&gt;NOR",G94:G95)</f>
        <v>0</v>
      </c>
      <c r="H93" s="229"/>
      <c r="I93" s="229">
        <f>SUM(I94:I95)</f>
        <v>0</v>
      </c>
      <c r="J93" s="229"/>
      <c r="K93" s="229">
        <f>SUM(K94:K95)</f>
        <v>0</v>
      </c>
      <c r="L93" s="229"/>
      <c r="M93" s="229">
        <f>SUM(M94:M95)</f>
        <v>0</v>
      </c>
      <c r="N93" s="228"/>
      <c r="O93" s="228">
        <f>SUM(O94:O95)</f>
        <v>0</v>
      </c>
      <c r="P93" s="228"/>
      <c r="Q93" s="228">
        <f>SUM(Q94:Q95)</f>
        <v>0</v>
      </c>
      <c r="R93" s="229"/>
      <c r="S93" s="229"/>
      <c r="T93" s="230"/>
      <c r="U93" s="224"/>
      <c r="V93" s="224">
        <f>SUM(V94:V95)</f>
        <v>0</v>
      </c>
      <c r="W93" s="224"/>
      <c r="X93" s="224"/>
      <c r="Y93" s="224"/>
      <c r="AG93" t="s">
        <v>152</v>
      </c>
    </row>
    <row r="94" spans="1:60" ht="20" outlineLevel="1" x14ac:dyDescent="0.25">
      <c r="A94" s="232">
        <v>31</v>
      </c>
      <c r="B94" s="233" t="s">
        <v>537</v>
      </c>
      <c r="C94" s="243" t="s">
        <v>671</v>
      </c>
      <c r="D94" s="234" t="s">
        <v>320</v>
      </c>
      <c r="E94" s="235">
        <v>18.149999999999999</v>
      </c>
      <c r="F94" s="236"/>
      <c r="G94" s="237">
        <f>ROUND(E94*F94,2)</f>
        <v>0</v>
      </c>
      <c r="H94" s="236"/>
      <c r="I94" s="237">
        <f>ROUND(E94*H94,2)</f>
        <v>0</v>
      </c>
      <c r="J94" s="236"/>
      <c r="K94" s="237">
        <f>ROUND(E94*J94,2)</f>
        <v>0</v>
      </c>
      <c r="L94" s="237">
        <v>21</v>
      </c>
      <c r="M94" s="237">
        <f>G94*(1+L94/100)</f>
        <v>0</v>
      </c>
      <c r="N94" s="235">
        <v>0</v>
      </c>
      <c r="O94" s="235">
        <f>ROUND(E94*N94,2)</f>
        <v>0</v>
      </c>
      <c r="P94" s="235">
        <v>0</v>
      </c>
      <c r="Q94" s="235">
        <f>ROUND(E94*P94,2)</f>
        <v>0</v>
      </c>
      <c r="R94" s="237" t="s">
        <v>530</v>
      </c>
      <c r="S94" s="237" t="s">
        <v>156</v>
      </c>
      <c r="T94" s="238" t="s">
        <v>223</v>
      </c>
      <c r="U94" s="221">
        <v>0</v>
      </c>
      <c r="V94" s="221">
        <f>ROUND(E94*U94,2)</f>
        <v>0</v>
      </c>
      <c r="W94" s="221"/>
      <c r="X94" s="221" t="s">
        <v>198</v>
      </c>
      <c r="Y94" s="221" t="s">
        <v>159</v>
      </c>
      <c r="Z94" s="211"/>
      <c r="AA94" s="211"/>
      <c r="AB94" s="211"/>
      <c r="AC94" s="211"/>
      <c r="AD94" s="211"/>
      <c r="AE94" s="211"/>
      <c r="AF94" s="211"/>
      <c r="AG94" s="211" t="s">
        <v>224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2" x14ac:dyDescent="0.25">
      <c r="A95" s="218"/>
      <c r="B95" s="219"/>
      <c r="C95" s="245" t="s">
        <v>672</v>
      </c>
      <c r="D95" s="222"/>
      <c r="E95" s="223">
        <v>18.149999999999999</v>
      </c>
      <c r="F95" s="221"/>
      <c r="G95" s="221"/>
      <c r="H95" s="221"/>
      <c r="I95" s="221"/>
      <c r="J95" s="221"/>
      <c r="K95" s="221"/>
      <c r="L95" s="221"/>
      <c r="M95" s="221"/>
      <c r="N95" s="220"/>
      <c r="O95" s="220"/>
      <c r="P95" s="220"/>
      <c r="Q95" s="220"/>
      <c r="R95" s="221"/>
      <c r="S95" s="221"/>
      <c r="T95" s="221"/>
      <c r="U95" s="221"/>
      <c r="V95" s="221"/>
      <c r="W95" s="221"/>
      <c r="X95" s="221"/>
      <c r="Y95" s="221"/>
      <c r="Z95" s="211"/>
      <c r="AA95" s="211"/>
      <c r="AB95" s="211"/>
      <c r="AC95" s="211"/>
      <c r="AD95" s="211"/>
      <c r="AE95" s="211"/>
      <c r="AF95" s="211"/>
      <c r="AG95" s="211" t="s">
        <v>164</v>
      </c>
      <c r="AH95" s="211">
        <v>7</v>
      </c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ht="13" x14ac:dyDescent="0.25">
      <c r="A96" s="225" t="s">
        <v>151</v>
      </c>
      <c r="B96" s="226" t="s">
        <v>113</v>
      </c>
      <c r="C96" s="242" t="s">
        <v>114</v>
      </c>
      <c r="D96" s="227"/>
      <c r="E96" s="228"/>
      <c r="F96" s="229"/>
      <c r="G96" s="229">
        <f>SUMIF(AG97:AG101,"&lt;&gt;NOR",G97:G101)</f>
        <v>0</v>
      </c>
      <c r="H96" s="229"/>
      <c r="I96" s="229">
        <f>SUM(I97:I101)</f>
        <v>0</v>
      </c>
      <c r="J96" s="229"/>
      <c r="K96" s="229">
        <f>SUM(K97:K101)</f>
        <v>0</v>
      </c>
      <c r="L96" s="229"/>
      <c r="M96" s="229">
        <f>SUM(M97:M101)</f>
        <v>0</v>
      </c>
      <c r="N96" s="228"/>
      <c r="O96" s="228">
        <f>SUM(O97:O101)</f>
        <v>0</v>
      </c>
      <c r="P96" s="228"/>
      <c r="Q96" s="228">
        <f>SUM(Q97:Q101)</f>
        <v>0</v>
      </c>
      <c r="R96" s="229"/>
      <c r="S96" s="229"/>
      <c r="T96" s="230"/>
      <c r="U96" s="224"/>
      <c r="V96" s="224">
        <f>SUM(V97:V101)</f>
        <v>120.84</v>
      </c>
      <c r="W96" s="224"/>
      <c r="X96" s="224"/>
      <c r="Y96" s="224"/>
      <c r="AG96" t="s">
        <v>152</v>
      </c>
    </row>
    <row r="97" spans="1:60" outlineLevel="1" x14ac:dyDescent="0.25">
      <c r="A97" s="232">
        <v>32</v>
      </c>
      <c r="B97" s="233" t="s">
        <v>540</v>
      </c>
      <c r="C97" s="243" t="s">
        <v>541</v>
      </c>
      <c r="D97" s="234" t="s">
        <v>320</v>
      </c>
      <c r="E97" s="235">
        <v>309.83613000000003</v>
      </c>
      <c r="F97" s="236"/>
      <c r="G97" s="237">
        <f>ROUND(E97*F97,2)</f>
        <v>0</v>
      </c>
      <c r="H97" s="236"/>
      <c r="I97" s="237">
        <f>ROUND(E97*H97,2)</f>
        <v>0</v>
      </c>
      <c r="J97" s="236"/>
      <c r="K97" s="237">
        <f>ROUND(E97*J97,2)</f>
        <v>0</v>
      </c>
      <c r="L97" s="237">
        <v>21</v>
      </c>
      <c r="M97" s="237">
        <f>G97*(1+L97/100)</f>
        <v>0</v>
      </c>
      <c r="N97" s="235">
        <v>0</v>
      </c>
      <c r="O97" s="235">
        <f>ROUND(E97*N97,2)</f>
        <v>0</v>
      </c>
      <c r="P97" s="235">
        <v>0</v>
      </c>
      <c r="Q97" s="235">
        <f>ROUND(E97*P97,2)</f>
        <v>0</v>
      </c>
      <c r="R97" s="237" t="s">
        <v>222</v>
      </c>
      <c r="S97" s="237" t="s">
        <v>156</v>
      </c>
      <c r="T97" s="238" t="s">
        <v>223</v>
      </c>
      <c r="U97" s="221">
        <v>0.39</v>
      </c>
      <c r="V97" s="221">
        <f>ROUND(E97*U97,2)</f>
        <v>120.84</v>
      </c>
      <c r="W97" s="221"/>
      <c r="X97" s="221" t="s">
        <v>542</v>
      </c>
      <c r="Y97" s="221" t="s">
        <v>159</v>
      </c>
      <c r="Z97" s="211"/>
      <c r="AA97" s="211"/>
      <c r="AB97" s="211"/>
      <c r="AC97" s="211"/>
      <c r="AD97" s="211"/>
      <c r="AE97" s="211"/>
      <c r="AF97" s="211"/>
      <c r="AG97" s="211" t="s">
        <v>543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2" x14ac:dyDescent="0.25">
      <c r="A98" s="218"/>
      <c r="B98" s="219"/>
      <c r="C98" s="261" t="s">
        <v>544</v>
      </c>
      <c r="D98" s="260"/>
      <c r="E98" s="260"/>
      <c r="F98" s="260"/>
      <c r="G98" s="260"/>
      <c r="H98" s="221"/>
      <c r="I98" s="221"/>
      <c r="J98" s="221"/>
      <c r="K98" s="221"/>
      <c r="L98" s="221"/>
      <c r="M98" s="221"/>
      <c r="N98" s="220"/>
      <c r="O98" s="220"/>
      <c r="P98" s="220"/>
      <c r="Q98" s="220"/>
      <c r="R98" s="221"/>
      <c r="S98" s="221"/>
      <c r="T98" s="221"/>
      <c r="U98" s="221"/>
      <c r="V98" s="221"/>
      <c r="W98" s="221"/>
      <c r="X98" s="221"/>
      <c r="Y98" s="221"/>
      <c r="Z98" s="211"/>
      <c r="AA98" s="211"/>
      <c r="AB98" s="211"/>
      <c r="AC98" s="211"/>
      <c r="AD98" s="211"/>
      <c r="AE98" s="211"/>
      <c r="AF98" s="211"/>
      <c r="AG98" s="211" t="s">
        <v>226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2" x14ac:dyDescent="0.25">
      <c r="A99" s="218"/>
      <c r="B99" s="219"/>
      <c r="C99" s="245" t="s">
        <v>545</v>
      </c>
      <c r="D99" s="222"/>
      <c r="E99" s="223"/>
      <c r="F99" s="221"/>
      <c r="G99" s="221"/>
      <c r="H99" s="221"/>
      <c r="I99" s="221"/>
      <c r="J99" s="221"/>
      <c r="K99" s="221"/>
      <c r="L99" s="221"/>
      <c r="M99" s="221"/>
      <c r="N99" s="220"/>
      <c r="O99" s="220"/>
      <c r="P99" s="220"/>
      <c r="Q99" s="220"/>
      <c r="R99" s="221"/>
      <c r="S99" s="221"/>
      <c r="T99" s="221"/>
      <c r="U99" s="221"/>
      <c r="V99" s="221"/>
      <c r="W99" s="221"/>
      <c r="X99" s="221"/>
      <c r="Y99" s="221"/>
      <c r="Z99" s="211"/>
      <c r="AA99" s="211"/>
      <c r="AB99" s="211"/>
      <c r="AC99" s="211"/>
      <c r="AD99" s="211"/>
      <c r="AE99" s="211"/>
      <c r="AF99" s="211"/>
      <c r="AG99" s="211" t="s">
        <v>164</v>
      </c>
      <c r="AH99" s="211">
        <v>0</v>
      </c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3" x14ac:dyDescent="0.25">
      <c r="A100" s="218"/>
      <c r="B100" s="219"/>
      <c r="C100" s="245" t="s">
        <v>673</v>
      </c>
      <c r="D100" s="222"/>
      <c r="E100" s="223"/>
      <c r="F100" s="221"/>
      <c r="G100" s="221"/>
      <c r="H100" s="221"/>
      <c r="I100" s="221"/>
      <c r="J100" s="221"/>
      <c r="K100" s="221"/>
      <c r="L100" s="221"/>
      <c r="M100" s="221"/>
      <c r="N100" s="220"/>
      <c r="O100" s="220"/>
      <c r="P100" s="220"/>
      <c r="Q100" s="220"/>
      <c r="R100" s="221"/>
      <c r="S100" s="221"/>
      <c r="T100" s="221"/>
      <c r="U100" s="221"/>
      <c r="V100" s="221"/>
      <c r="W100" s="221"/>
      <c r="X100" s="221"/>
      <c r="Y100" s="221"/>
      <c r="Z100" s="211"/>
      <c r="AA100" s="211"/>
      <c r="AB100" s="211"/>
      <c r="AC100" s="211"/>
      <c r="AD100" s="211"/>
      <c r="AE100" s="211"/>
      <c r="AF100" s="211"/>
      <c r="AG100" s="211" t="s">
        <v>164</v>
      </c>
      <c r="AH100" s="211">
        <v>0</v>
      </c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3" x14ac:dyDescent="0.25">
      <c r="A101" s="218"/>
      <c r="B101" s="219"/>
      <c r="C101" s="245" t="s">
        <v>674</v>
      </c>
      <c r="D101" s="222"/>
      <c r="E101" s="223">
        <v>309.83613000000003</v>
      </c>
      <c r="F101" s="221"/>
      <c r="G101" s="221"/>
      <c r="H101" s="221"/>
      <c r="I101" s="221"/>
      <c r="J101" s="221"/>
      <c r="K101" s="221"/>
      <c r="L101" s="221"/>
      <c r="M101" s="221"/>
      <c r="N101" s="220"/>
      <c r="O101" s="220"/>
      <c r="P101" s="220"/>
      <c r="Q101" s="220"/>
      <c r="R101" s="221"/>
      <c r="S101" s="221"/>
      <c r="T101" s="221"/>
      <c r="U101" s="221"/>
      <c r="V101" s="221"/>
      <c r="W101" s="221"/>
      <c r="X101" s="221"/>
      <c r="Y101" s="221"/>
      <c r="Z101" s="211"/>
      <c r="AA101" s="211"/>
      <c r="AB101" s="211"/>
      <c r="AC101" s="211"/>
      <c r="AD101" s="211"/>
      <c r="AE101" s="211"/>
      <c r="AF101" s="211"/>
      <c r="AG101" s="211" t="s">
        <v>164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ht="13" x14ac:dyDescent="0.25">
      <c r="A102" s="225" t="s">
        <v>151</v>
      </c>
      <c r="B102" s="226" t="s">
        <v>117</v>
      </c>
      <c r="C102" s="242" t="s">
        <v>112</v>
      </c>
      <c r="D102" s="227"/>
      <c r="E102" s="228"/>
      <c r="F102" s="229"/>
      <c r="G102" s="229">
        <f>SUMIF(AG103:AG111,"&lt;&gt;NOR",G103:G111)</f>
        <v>0</v>
      </c>
      <c r="H102" s="229"/>
      <c r="I102" s="229">
        <f>SUM(I103:I111)</f>
        <v>0</v>
      </c>
      <c r="J102" s="229"/>
      <c r="K102" s="229">
        <f>SUM(K103:K111)</f>
        <v>0</v>
      </c>
      <c r="L102" s="229"/>
      <c r="M102" s="229">
        <f>SUM(M103:M111)</f>
        <v>0</v>
      </c>
      <c r="N102" s="228"/>
      <c r="O102" s="228">
        <f>SUM(O103:O111)</f>
        <v>0</v>
      </c>
      <c r="P102" s="228"/>
      <c r="Q102" s="228">
        <f>SUM(Q103:Q111)</f>
        <v>0</v>
      </c>
      <c r="R102" s="229"/>
      <c r="S102" s="229"/>
      <c r="T102" s="230"/>
      <c r="U102" s="224"/>
      <c r="V102" s="224">
        <f>SUM(V103:V111)</f>
        <v>0</v>
      </c>
      <c r="W102" s="224"/>
      <c r="X102" s="224"/>
      <c r="Y102" s="224"/>
      <c r="AG102" t="s">
        <v>152</v>
      </c>
    </row>
    <row r="103" spans="1:60" outlineLevel="1" x14ac:dyDescent="0.25">
      <c r="A103" s="232">
        <v>33</v>
      </c>
      <c r="B103" s="233" t="s">
        <v>675</v>
      </c>
      <c r="C103" s="243" t="s">
        <v>676</v>
      </c>
      <c r="D103" s="234" t="s">
        <v>320</v>
      </c>
      <c r="E103" s="235">
        <v>109.53360000000001</v>
      </c>
      <c r="F103" s="236"/>
      <c r="G103" s="237">
        <f>ROUND(E103*F103,2)</f>
        <v>0</v>
      </c>
      <c r="H103" s="236"/>
      <c r="I103" s="237">
        <f>ROUND(E103*H103,2)</f>
        <v>0</v>
      </c>
      <c r="J103" s="236"/>
      <c r="K103" s="237">
        <f>ROUND(E103*J103,2)</f>
        <v>0</v>
      </c>
      <c r="L103" s="237">
        <v>21</v>
      </c>
      <c r="M103" s="237">
        <f>G103*(1+L103/100)</f>
        <v>0</v>
      </c>
      <c r="N103" s="235">
        <v>0</v>
      </c>
      <c r="O103" s="235">
        <f>ROUND(E103*N103,2)</f>
        <v>0</v>
      </c>
      <c r="P103" s="235">
        <v>0</v>
      </c>
      <c r="Q103" s="235">
        <f>ROUND(E103*P103,2)</f>
        <v>0</v>
      </c>
      <c r="R103" s="237"/>
      <c r="S103" s="237" t="s">
        <v>197</v>
      </c>
      <c r="T103" s="238" t="s">
        <v>157</v>
      </c>
      <c r="U103" s="221">
        <v>0</v>
      </c>
      <c r="V103" s="221">
        <f>ROUND(E103*U103,2)</f>
        <v>0</v>
      </c>
      <c r="W103" s="221"/>
      <c r="X103" s="221" t="s">
        <v>198</v>
      </c>
      <c r="Y103" s="221" t="s">
        <v>159</v>
      </c>
      <c r="Z103" s="211"/>
      <c r="AA103" s="211"/>
      <c r="AB103" s="211"/>
      <c r="AC103" s="211"/>
      <c r="AD103" s="211"/>
      <c r="AE103" s="211"/>
      <c r="AF103" s="211"/>
      <c r="AG103" s="211" t="s">
        <v>224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2" x14ac:dyDescent="0.25">
      <c r="A104" s="218"/>
      <c r="B104" s="219"/>
      <c r="C104" s="245" t="s">
        <v>677</v>
      </c>
      <c r="D104" s="222"/>
      <c r="E104" s="223">
        <v>30.069600000000001</v>
      </c>
      <c r="F104" s="221"/>
      <c r="G104" s="221"/>
      <c r="H104" s="221"/>
      <c r="I104" s="221"/>
      <c r="J104" s="221"/>
      <c r="K104" s="221"/>
      <c r="L104" s="221"/>
      <c r="M104" s="221"/>
      <c r="N104" s="220"/>
      <c r="O104" s="220"/>
      <c r="P104" s="220"/>
      <c r="Q104" s="220"/>
      <c r="R104" s="221"/>
      <c r="S104" s="221"/>
      <c r="T104" s="221"/>
      <c r="U104" s="221"/>
      <c r="V104" s="221"/>
      <c r="W104" s="221"/>
      <c r="X104" s="221"/>
      <c r="Y104" s="221"/>
      <c r="Z104" s="211"/>
      <c r="AA104" s="211"/>
      <c r="AB104" s="211"/>
      <c r="AC104" s="211"/>
      <c r="AD104" s="211"/>
      <c r="AE104" s="211"/>
      <c r="AF104" s="211"/>
      <c r="AG104" s="211" t="s">
        <v>164</v>
      </c>
      <c r="AH104" s="211">
        <v>7</v>
      </c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3" x14ac:dyDescent="0.25">
      <c r="A105" s="218"/>
      <c r="B105" s="219"/>
      <c r="C105" s="245" t="s">
        <v>678</v>
      </c>
      <c r="D105" s="222"/>
      <c r="E105" s="223">
        <v>79.463999999999999</v>
      </c>
      <c r="F105" s="221"/>
      <c r="G105" s="221"/>
      <c r="H105" s="221"/>
      <c r="I105" s="221"/>
      <c r="J105" s="221"/>
      <c r="K105" s="221"/>
      <c r="L105" s="221"/>
      <c r="M105" s="221"/>
      <c r="N105" s="220"/>
      <c r="O105" s="220"/>
      <c r="P105" s="220"/>
      <c r="Q105" s="220"/>
      <c r="R105" s="221"/>
      <c r="S105" s="221"/>
      <c r="T105" s="221"/>
      <c r="U105" s="221"/>
      <c r="V105" s="221"/>
      <c r="W105" s="221"/>
      <c r="X105" s="221"/>
      <c r="Y105" s="221"/>
      <c r="Z105" s="211"/>
      <c r="AA105" s="211"/>
      <c r="AB105" s="211"/>
      <c r="AC105" s="211"/>
      <c r="AD105" s="211"/>
      <c r="AE105" s="211"/>
      <c r="AF105" s="211"/>
      <c r="AG105" s="211" t="s">
        <v>164</v>
      </c>
      <c r="AH105" s="211">
        <v>7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ht="20" outlineLevel="1" x14ac:dyDescent="0.25">
      <c r="A106" s="232">
        <v>34</v>
      </c>
      <c r="B106" s="233" t="s">
        <v>549</v>
      </c>
      <c r="C106" s="243" t="s">
        <v>550</v>
      </c>
      <c r="D106" s="234" t="s">
        <v>320</v>
      </c>
      <c r="E106" s="235">
        <v>127.6836</v>
      </c>
      <c r="F106" s="236"/>
      <c r="G106" s="237">
        <f>ROUND(E106*F106,2)</f>
        <v>0</v>
      </c>
      <c r="H106" s="236"/>
      <c r="I106" s="237">
        <f>ROUND(E106*H106,2)</f>
        <v>0</v>
      </c>
      <c r="J106" s="236"/>
      <c r="K106" s="237">
        <f>ROUND(E106*J106,2)</f>
        <v>0</v>
      </c>
      <c r="L106" s="237">
        <v>21</v>
      </c>
      <c r="M106" s="237">
        <f>G106*(1+L106/100)</f>
        <v>0</v>
      </c>
      <c r="N106" s="235">
        <v>0</v>
      </c>
      <c r="O106" s="235">
        <f>ROUND(E106*N106,2)</f>
        <v>0</v>
      </c>
      <c r="P106" s="235">
        <v>0</v>
      </c>
      <c r="Q106" s="235">
        <f>ROUND(E106*P106,2)</f>
        <v>0</v>
      </c>
      <c r="R106" s="237" t="s">
        <v>222</v>
      </c>
      <c r="S106" s="237" t="s">
        <v>156</v>
      </c>
      <c r="T106" s="238" t="s">
        <v>223</v>
      </c>
      <c r="U106" s="221">
        <v>0</v>
      </c>
      <c r="V106" s="221">
        <f>ROUND(E106*U106,2)</f>
        <v>0</v>
      </c>
      <c r="W106" s="221"/>
      <c r="X106" s="221" t="s">
        <v>198</v>
      </c>
      <c r="Y106" s="221" t="s">
        <v>159</v>
      </c>
      <c r="Z106" s="211"/>
      <c r="AA106" s="211"/>
      <c r="AB106" s="211"/>
      <c r="AC106" s="211"/>
      <c r="AD106" s="211"/>
      <c r="AE106" s="211"/>
      <c r="AF106" s="211"/>
      <c r="AG106" s="211" t="s">
        <v>551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2" x14ac:dyDescent="0.25">
      <c r="A107" s="218"/>
      <c r="B107" s="219"/>
      <c r="C107" s="245" t="s">
        <v>678</v>
      </c>
      <c r="D107" s="222"/>
      <c r="E107" s="223">
        <v>79.463999999999999</v>
      </c>
      <c r="F107" s="221"/>
      <c r="G107" s="221"/>
      <c r="H107" s="221"/>
      <c r="I107" s="221"/>
      <c r="J107" s="221"/>
      <c r="K107" s="221"/>
      <c r="L107" s="221"/>
      <c r="M107" s="221"/>
      <c r="N107" s="220"/>
      <c r="O107" s="220"/>
      <c r="P107" s="220"/>
      <c r="Q107" s="220"/>
      <c r="R107" s="221"/>
      <c r="S107" s="221"/>
      <c r="T107" s="221"/>
      <c r="U107" s="221"/>
      <c r="V107" s="221"/>
      <c r="W107" s="221"/>
      <c r="X107" s="221"/>
      <c r="Y107" s="221"/>
      <c r="Z107" s="211"/>
      <c r="AA107" s="211"/>
      <c r="AB107" s="211"/>
      <c r="AC107" s="211"/>
      <c r="AD107" s="211"/>
      <c r="AE107" s="211"/>
      <c r="AF107" s="211"/>
      <c r="AG107" s="211" t="s">
        <v>164</v>
      </c>
      <c r="AH107" s="211">
        <v>7</v>
      </c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3" x14ac:dyDescent="0.25">
      <c r="A108" s="218"/>
      <c r="B108" s="219"/>
      <c r="C108" s="245" t="s">
        <v>677</v>
      </c>
      <c r="D108" s="222"/>
      <c r="E108" s="223">
        <v>30.069600000000001</v>
      </c>
      <c r="F108" s="221"/>
      <c r="G108" s="221"/>
      <c r="H108" s="221"/>
      <c r="I108" s="221"/>
      <c r="J108" s="221"/>
      <c r="K108" s="221"/>
      <c r="L108" s="221"/>
      <c r="M108" s="221"/>
      <c r="N108" s="220"/>
      <c r="O108" s="220"/>
      <c r="P108" s="220"/>
      <c r="Q108" s="220"/>
      <c r="R108" s="221"/>
      <c r="S108" s="221"/>
      <c r="T108" s="221"/>
      <c r="U108" s="221"/>
      <c r="V108" s="221"/>
      <c r="W108" s="221"/>
      <c r="X108" s="221"/>
      <c r="Y108" s="221"/>
      <c r="Z108" s="211"/>
      <c r="AA108" s="211"/>
      <c r="AB108" s="211"/>
      <c r="AC108" s="211"/>
      <c r="AD108" s="211"/>
      <c r="AE108" s="211"/>
      <c r="AF108" s="211"/>
      <c r="AG108" s="211" t="s">
        <v>164</v>
      </c>
      <c r="AH108" s="211">
        <v>7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3" x14ac:dyDescent="0.25">
      <c r="A109" s="218"/>
      <c r="B109" s="219"/>
      <c r="C109" s="245" t="s">
        <v>672</v>
      </c>
      <c r="D109" s="222"/>
      <c r="E109" s="223">
        <v>18.149999999999999</v>
      </c>
      <c r="F109" s="221"/>
      <c r="G109" s="221"/>
      <c r="H109" s="221"/>
      <c r="I109" s="221"/>
      <c r="J109" s="221"/>
      <c r="K109" s="221"/>
      <c r="L109" s="221"/>
      <c r="M109" s="221"/>
      <c r="N109" s="220"/>
      <c r="O109" s="220"/>
      <c r="P109" s="220"/>
      <c r="Q109" s="220"/>
      <c r="R109" s="221"/>
      <c r="S109" s="221"/>
      <c r="T109" s="221"/>
      <c r="U109" s="221"/>
      <c r="V109" s="221"/>
      <c r="W109" s="221"/>
      <c r="X109" s="221"/>
      <c r="Y109" s="221"/>
      <c r="Z109" s="211"/>
      <c r="AA109" s="211"/>
      <c r="AB109" s="211"/>
      <c r="AC109" s="211"/>
      <c r="AD109" s="211"/>
      <c r="AE109" s="211"/>
      <c r="AF109" s="211"/>
      <c r="AG109" s="211" t="s">
        <v>164</v>
      </c>
      <c r="AH109" s="211">
        <v>7</v>
      </c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1" x14ac:dyDescent="0.25">
      <c r="A110" s="232">
        <v>35</v>
      </c>
      <c r="B110" s="233" t="s">
        <v>552</v>
      </c>
      <c r="C110" s="243" t="s">
        <v>553</v>
      </c>
      <c r="D110" s="234" t="s">
        <v>320</v>
      </c>
      <c r="E110" s="235">
        <v>2425.9884000000002</v>
      </c>
      <c r="F110" s="236"/>
      <c r="G110" s="237">
        <f>ROUND(E110*F110,2)</f>
        <v>0</v>
      </c>
      <c r="H110" s="236"/>
      <c r="I110" s="237">
        <f>ROUND(E110*H110,2)</f>
        <v>0</v>
      </c>
      <c r="J110" s="236"/>
      <c r="K110" s="237">
        <f>ROUND(E110*J110,2)</f>
        <v>0</v>
      </c>
      <c r="L110" s="237">
        <v>21</v>
      </c>
      <c r="M110" s="237">
        <f>G110*(1+L110/100)</f>
        <v>0</v>
      </c>
      <c r="N110" s="235">
        <v>0</v>
      </c>
      <c r="O110" s="235">
        <f>ROUND(E110*N110,2)</f>
        <v>0</v>
      </c>
      <c r="P110" s="235">
        <v>0</v>
      </c>
      <c r="Q110" s="235">
        <f>ROUND(E110*P110,2)</f>
        <v>0</v>
      </c>
      <c r="R110" s="237" t="s">
        <v>222</v>
      </c>
      <c r="S110" s="237" t="s">
        <v>156</v>
      </c>
      <c r="T110" s="238" t="s">
        <v>223</v>
      </c>
      <c r="U110" s="221">
        <v>0</v>
      </c>
      <c r="V110" s="221">
        <f>ROUND(E110*U110,2)</f>
        <v>0</v>
      </c>
      <c r="W110" s="221"/>
      <c r="X110" s="221" t="s">
        <v>198</v>
      </c>
      <c r="Y110" s="221" t="s">
        <v>159</v>
      </c>
      <c r="Z110" s="211"/>
      <c r="AA110" s="211"/>
      <c r="AB110" s="211"/>
      <c r="AC110" s="211"/>
      <c r="AD110" s="211"/>
      <c r="AE110" s="211"/>
      <c r="AF110" s="211"/>
      <c r="AG110" s="211" t="s">
        <v>551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2" x14ac:dyDescent="0.25">
      <c r="A111" s="218"/>
      <c r="B111" s="219"/>
      <c r="C111" s="245" t="s">
        <v>679</v>
      </c>
      <c r="D111" s="222"/>
      <c r="E111" s="223">
        <v>2425.9884000000002</v>
      </c>
      <c r="F111" s="221"/>
      <c r="G111" s="221"/>
      <c r="H111" s="221"/>
      <c r="I111" s="221"/>
      <c r="J111" s="221"/>
      <c r="K111" s="221"/>
      <c r="L111" s="221"/>
      <c r="M111" s="221"/>
      <c r="N111" s="220"/>
      <c r="O111" s="220"/>
      <c r="P111" s="220"/>
      <c r="Q111" s="220"/>
      <c r="R111" s="221"/>
      <c r="S111" s="221"/>
      <c r="T111" s="221"/>
      <c r="U111" s="221"/>
      <c r="V111" s="221"/>
      <c r="W111" s="221"/>
      <c r="X111" s="221"/>
      <c r="Y111" s="221"/>
      <c r="Z111" s="211"/>
      <c r="AA111" s="211"/>
      <c r="AB111" s="211"/>
      <c r="AC111" s="211"/>
      <c r="AD111" s="211"/>
      <c r="AE111" s="211"/>
      <c r="AF111" s="211"/>
      <c r="AG111" s="211" t="s">
        <v>164</v>
      </c>
      <c r="AH111" s="211">
        <v>5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x14ac:dyDescent="0.25">
      <c r="A112" s="3"/>
      <c r="B112" s="4"/>
      <c r="C112" s="247"/>
      <c r="D112" s="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E112">
        <v>15</v>
      </c>
      <c r="AF112">
        <v>21</v>
      </c>
      <c r="AG112" t="s">
        <v>137</v>
      </c>
    </row>
    <row r="113" spans="1:33" ht="13" x14ac:dyDescent="0.25">
      <c r="A113" s="214"/>
      <c r="B113" s="215" t="s">
        <v>29</v>
      </c>
      <c r="C113" s="248"/>
      <c r="D113" s="216"/>
      <c r="E113" s="217"/>
      <c r="F113" s="217"/>
      <c r="G113" s="231">
        <f>G8+G29+G32+G65+G93+G96+G102</f>
        <v>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AE113">
        <f>SUMIF(L7:L111,AE112,G7:G111)</f>
        <v>0</v>
      </c>
      <c r="AF113">
        <f>SUMIF(L7:L111,AF112,G7:G111)</f>
        <v>0</v>
      </c>
      <c r="AG113" t="s">
        <v>172</v>
      </c>
    </row>
    <row r="114" spans="1:33" x14ac:dyDescent="0.25">
      <c r="C114" s="249"/>
      <c r="D114" s="10"/>
      <c r="AG114" t="s">
        <v>173</v>
      </c>
    </row>
    <row r="115" spans="1:33" x14ac:dyDescent="0.25">
      <c r="D115" s="10"/>
    </row>
    <row r="116" spans="1:33" x14ac:dyDescent="0.25">
      <c r="D116" s="10"/>
    </row>
    <row r="117" spans="1:33" x14ac:dyDescent="0.25">
      <c r="D117" s="10"/>
    </row>
    <row r="118" spans="1:33" x14ac:dyDescent="0.25">
      <c r="D118" s="10"/>
    </row>
    <row r="119" spans="1:33" x14ac:dyDescent="0.25">
      <c r="D119" s="10"/>
    </row>
    <row r="120" spans="1:33" x14ac:dyDescent="0.25">
      <c r="D120" s="10"/>
    </row>
    <row r="121" spans="1:33" x14ac:dyDescent="0.25">
      <c r="D121" s="10"/>
    </row>
    <row r="122" spans="1:33" x14ac:dyDescent="0.25">
      <c r="D122" s="10"/>
    </row>
    <row r="123" spans="1:33" x14ac:dyDescent="0.25">
      <c r="D123" s="10"/>
    </row>
    <row r="124" spans="1:33" x14ac:dyDescent="0.25">
      <c r="D124" s="10"/>
    </row>
    <row r="125" spans="1:33" x14ac:dyDescent="0.25">
      <c r="D125" s="10"/>
    </row>
    <row r="126" spans="1:33" x14ac:dyDescent="0.25">
      <c r="D126" s="10"/>
    </row>
    <row r="127" spans="1:33" x14ac:dyDescent="0.25">
      <c r="D127" s="10"/>
    </row>
    <row r="128" spans="1:33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nSC3ngYrJz8kzILUGqU+X5VIcWNCx2Vf8M23ebUAop23DOMHA+Cs7JyleRvPpWRUUNGrXOq8hUl48VI8QPQuaA==" saltValue="htaYBzpx6egObGtYmtVWpw==" spinCount="100000" sheet="1" formatRows="0"/>
  <mergeCells count="18">
    <mergeCell ref="C56:G56"/>
    <mergeCell ref="C61:G61"/>
    <mergeCell ref="C67:G67"/>
    <mergeCell ref="C74:G74"/>
    <mergeCell ref="C77:G77"/>
    <mergeCell ref="C98:G98"/>
    <mergeCell ref="C22:G22"/>
    <mergeCell ref="C25:G25"/>
    <mergeCell ref="C34:G34"/>
    <mergeCell ref="C37:G37"/>
    <mergeCell ref="C44:G44"/>
    <mergeCell ref="C49:G49"/>
    <mergeCell ref="A1:G1"/>
    <mergeCell ref="C2:G2"/>
    <mergeCell ref="C3:G3"/>
    <mergeCell ref="C4:G4"/>
    <mergeCell ref="C15:G15"/>
    <mergeCell ref="C19:G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68</vt:i4>
      </vt:variant>
    </vt:vector>
  </HeadingPairs>
  <TitlesOfParts>
    <vt:vector size="82" baseType="lpstr">
      <vt:lpstr>Pokyny pro vyplnění</vt:lpstr>
      <vt:lpstr>Stavba</vt:lpstr>
      <vt:lpstr>VzorPolozky</vt:lpstr>
      <vt:lpstr>00 1 Naklady</vt:lpstr>
      <vt:lpstr>00 2 Naklady</vt:lpstr>
      <vt:lpstr>00 3 Naklady</vt:lpstr>
      <vt:lpstr>SO 101 1 Pol</vt:lpstr>
      <vt:lpstr>SO 101 2 Pol</vt:lpstr>
      <vt:lpstr>SO 101 3 Pol</vt:lpstr>
      <vt:lpstr>SO 101 4 Pol</vt:lpstr>
      <vt:lpstr>SO 102 1 Pol</vt:lpstr>
      <vt:lpstr>SO 102 2 Pol</vt:lpstr>
      <vt:lpstr>SO 102 3 Pol</vt:lpstr>
      <vt:lpstr>SO 102 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1 Naklady'!Názvy_tisku</vt:lpstr>
      <vt:lpstr>'00 2 Naklady'!Názvy_tisku</vt:lpstr>
      <vt:lpstr>'00 3 Naklady'!Názvy_tisku</vt:lpstr>
      <vt:lpstr>'SO 101 1 Pol'!Názvy_tisku</vt:lpstr>
      <vt:lpstr>'SO 101 2 Pol'!Názvy_tisku</vt:lpstr>
      <vt:lpstr>'SO 101 3 Pol'!Názvy_tisku</vt:lpstr>
      <vt:lpstr>'SO 101 4 Pol'!Názvy_tisku</vt:lpstr>
      <vt:lpstr>'SO 102 1 Pol'!Názvy_tisku</vt:lpstr>
      <vt:lpstr>'SO 102 2 Pol'!Názvy_tisku</vt:lpstr>
      <vt:lpstr>'SO 102 3 Pol'!Názvy_tisku</vt:lpstr>
      <vt:lpstr>'SO 102 4 Pol'!Názvy_tisku</vt:lpstr>
      <vt:lpstr>oadresa</vt:lpstr>
      <vt:lpstr>Stavba!Objednatel</vt:lpstr>
      <vt:lpstr>Stavba!Objekt</vt:lpstr>
      <vt:lpstr>'00 1 Naklady'!Oblast_tisku</vt:lpstr>
      <vt:lpstr>'00 2 Naklady'!Oblast_tisku</vt:lpstr>
      <vt:lpstr>'00 3 Naklady'!Oblast_tisku</vt:lpstr>
      <vt:lpstr>'SO 101 1 Pol'!Oblast_tisku</vt:lpstr>
      <vt:lpstr>'SO 101 2 Pol'!Oblast_tisku</vt:lpstr>
      <vt:lpstr>'SO 101 3 Pol'!Oblast_tisku</vt:lpstr>
      <vt:lpstr>'SO 101 4 Pol'!Oblast_tisku</vt:lpstr>
      <vt:lpstr>'SO 102 1 Pol'!Oblast_tisku</vt:lpstr>
      <vt:lpstr>'SO 102 2 Pol'!Oblast_tisku</vt:lpstr>
      <vt:lpstr>'SO 102 3 Pol'!Oblast_tisku</vt:lpstr>
      <vt:lpstr>'SO 102 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Hříbek</dc:creator>
  <cp:lastModifiedBy>Jan Hříbek</cp:lastModifiedBy>
  <cp:lastPrinted>2019-03-19T12:27:02Z</cp:lastPrinted>
  <dcterms:created xsi:type="dcterms:W3CDTF">2009-04-08T07:15:50Z</dcterms:created>
  <dcterms:modified xsi:type="dcterms:W3CDTF">2024-03-18T07:11:56Z</dcterms:modified>
</cp:coreProperties>
</file>