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Václavek Roman\IC zivnost\zakázky\rok 2018\07 Komunikace Zubří\poslední verze\pod 6 mil bez DPH 6.3.2019\"/>
    </mc:Choice>
  </mc:AlternateContent>
  <xr:revisionPtr revIDLastSave="0" documentId="8_{8A24BB14-0B1E-4729-B49E-F90696E1F84F}" xr6:coauthVersionLast="41" xr6:coauthVersionMax="41" xr10:uidLastSave="{00000000-0000-0000-0000-000000000000}"/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Pol'!$A$1:$U$240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230" i="12"/>
  <c r="AC230" i="12"/>
  <c r="AD230" i="12"/>
  <c r="G9" i="12"/>
  <c r="M9" i="12" s="1"/>
  <c r="I9" i="12"/>
  <c r="I8" i="12" s="1"/>
  <c r="K9" i="12"/>
  <c r="K8" i="12" s="1"/>
  <c r="O9" i="12"/>
  <c r="Q9" i="12"/>
  <c r="Q8" i="12" s="1"/>
  <c r="U9" i="12"/>
  <c r="U8" i="12" s="1"/>
  <c r="G10" i="12"/>
  <c r="I10" i="12"/>
  <c r="K10" i="12"/>
  <c r="M10" i="12"/>
  <c r="O10" i="12"/>
  <c r="Q10" i="12"/>
  <c r="U10" i="12"/>
  <c r="G12" i="12"/>
  <c r="I12" i="12"/>
  <c r="K12" i="12"/>
  <c r="M12" i="12"/>
  <c r="O12" i="12"/>
  <c r="Q12" i="12"/>
  <c r="U12" i="12"/>
  <c r="G14" i="12"/>
  <c r="G8" i="12" s="1"/>
  <c r="I14" i="12"/>
  <c r="K14" i="12"/>
  <c r="O14" i="12"/>
  <c r="O8" i="12" s="1"/>
  <c r="Q14" i="12"/>
  <c r="U14" i="12"/>
  <c r="G16" i="12"/>
  <c r="I16" i="12"/>
  <c r="K16" i="12"/>
  <c r="M16" i="12"/>
  <c r="O16" i="12"/>
  <c r="Q16" i="12"/>
  <c r="U16" i="12"/>
  <c r="G18" i="12"/>
  <c r="M18" i="12" s="1"/>
  <c r="I18" i="12"/>
  <c r="K18" i="12"/>
  <c r="O18" i="12"/>
  <c r="Q18" i="12"/>
  <c r="U18" i="12"/>
  <c r="G20" i="12"/>
  <c r="I20" i="12"/>
  <c r="K20" i="12"/>
  <c r="M20" i="12"/>
  <c r="O20" i="12"/>
  <c r="Q20" i="12"/>
  <c r="U20" i="12"/>
  <c r="G22" i="12"/>
  <c r="M22" i="12" s="1"/>
  <c r="I22" i="12"/>
  <c r="K22" i="12"/>
  <c r="O22" i="12"/>
  <c r="Q22" i="12"/>
  <c r="U22" i="12"/>
  <c r="G24" i="12"/>
  <c r="I24" i="12"/>
  <c r="K24" i="12"/>
  <c r="M24" i="12"/>
  <c r="O24" i="12"/>
  <c r="Q24" i="12"/>
  <c r="U24" i="12"/>
  <c r="G38" i="12"/>
  <c r="M38" i="12" s="1"/>
  <c r="I38" i="12"/>
  <c r="K38" i="12"/>
  <c r="O38" i="12"/>
  <c r="Q38" i="12"/>
  <c r="U38" i="12"/>
  <c r="G52" i="12"/>
  <c r="I52" i="12"/>
  <c r="K52" i="12"/>
  <c r="M52" i="12"/>
  <c r="O52" i="12"/>
  <c r="Q52" i="12"/>
  <c r="U52" i="12"/>
  <c r="G66" i="12"/>
  <c r="M66" i="12" s="1"/>
  <c r="I66" i="12"/>
  <c r="K66" i="12"/>
  <c r="O66" i="12"/>
  <c r="Q66" i="12"/>
  <c r="U66" i="12"/>
  <c r="G80" i="12"/>
  <c r="I80" i="12"/>
  <c r="K80" i="12"/>
  <c r="M80" i="12"/>
  <c r="O80" i="12"/>
  <c r="Q80" i="12"/>
  <c r="U80" i="12"/>
  <c r="G83" i="12"/>
  <c r="M83" i="12" s="1"/>
  <c r="I83" i="12"/>
  <c r="K83" i="12"/>
  <c r="O83" i="12"/>
  <c r="Q83" i="12"/>
  <c r="U83" i="12"/>
  <c r="G86" i="12"/>
  <c r="I86" i="12"/>
  <c r="K86" i="12"/>
  <c r="M86" i="12"/>
  <c r="O86" i="12"/>
  <c r="Q86" i="12"/>
  <c r="U86" i="12"/>
  <c r="G91" i="12"/>
  <c r="M91" i="12" s="1"/>
  <c r="I91" i="12"/>
  <c r="K91" i="12"/>
  <c r="O91" i="12"/>
  <c r="Q91" i="12"/>
  <c r="U91" i="12"/>
  <c r="G93" i="12"/>
  <c r="I93" i="12"/>
  <c r="K93" i="12"/>
  <c r="M93" i="12"/>
  <c r="O93" i="12"/>
  <c r="Q93" i="12"/>
  <c r="U93" i="12"/>
  <c r="G97" i="12"/>
  <c r="M97" i="12" s="1"/>
  <c r="I97" i="12"/>
  <c r="K97" i="12"/>
  <c r="O97" i="12"/>
  <c r="Q97" i="12"/>
  <c r="U97" i="12"/>
  <c r="G100" i="12"/>
  <c r="I100" i="12"/>
  <c r="K100" i="12"/>
  <c r="M100" i="12"/>
  <c r="O100" i="12"/>
  <c r="Q100" i="12"/>
  <c r="U100" i="12"/>
  <c r="G103" i="12"/>
  <c r="M103" i="12" s="1"/>
  <c r="I103" i="12"/>
  <c r="K103" i="12"/>
  <c r="O103" i="12"/>
  <c r="Q103" i="12"/>
  <c r="U103" i="12"/>
  <c r="G106" i="12"/>
  <c r="I106" i="12"/>
  <c r="K106" i="12"/>
  <c r="M106" i="12"/>
  <c r="O106" i="12"/>
  <c r="Q106" i="12"/>
  <c r="U106" i="12"/>
  <c r="G108" i="12"/>
  <c r="M108" i="12" s="1"/>
  <c r="I108" i="12"/>
  <c r="K108" i="12"/>
  <c r="O108" i="12"/>
  <c r="Q108" i="12"/>
  <c r="U108" i="12"/>
  <c r="G110" i="12"/>
  <c r="I110" i="12"/>
  <c r="K110" i="12"/>
  <c r="M110" i="12"/>
  <c r="O110" i="12"/>
  <c r="Q110" i="12"/>
  <c r="U110" i="12"/>
  <c r="G118" i="12"/>
  <c r="M118" i="12" s="1"/>
  <c r="I118" i="12"/>
  <c r="K118" i="12"/>
  <c r="O118" i="12"/>
  <c r="Q118" i="12"/>
  <c r="U118" i="12"/>
  <c r="G120" i="12"/>
  <c r="I120" i="12"/>
  <c r="K120" i="12"/>
  <c r="M120" i="12"/>
  <c r="O120" i="12"/>
  <c r="Q120" i="12"/>
  <c r="U120" i="12"/>
  <c r="G123" i="12"/>
  <c r="I123" i="12"/>
  <c r="I122" i="12" s="1"/>
  <c r="K123" i="12"/>
  <c r="M123" i="12"/>
  <c r="O123" i="12"/>
  <c r="Q123" i="12"/>
  <c r="Q122" i="12" s="1"/>
  <c r="U123" i="12"/>
  <c r="G125" i="12"/>
  <c r="G122" i="12" s="1"/>
  <c r="I125" i="12"/>
  <c r="K125" i="12"/>
  <c r="K122" i="12" s="1"/>
  <c r="O125" i="12"/>
  <c r="O122" i="12" s="1"/>
  <c r="Q125" i="12"/>
  <c r="U125" i="12"/>
  <c r="U122" i="12" s="1"/>
  <c r="G127" i="12"/>
  <c r="I127" i="12"/>
  <c r="K127" i="12"/>
  <c r="M127" i="12"/>
  <c r="O127" i="12"/>
  <c r="Q127" i="12"/>
  <c r="U127" i="12"/>
  <c r="G129" i="12"/>
  <c r="M129" i="12" s="1"/>
  <c r="I129" i="12"/>
  <c r="K129" i="12"/>
  <c r="O129" i="12"/>
  <c r="Q129" i="12"/>
  <c r="U129" i="12"/>
  <c r="G132" i="12"/>
  <c r="G131" i="12" s="1"/>
  <c r="I132" i="12"/>
  <c r="K132" i="12"/>
  <c r="K131" i="12" s="1"/>
  <c r="O132" i="12"/>
  <c r="O131" i="12" s="1"/>
  <c r="Q132" i="12"/>
  <c r="U132" i="12"/>
  <c r="U131" i="12" s="1"/>
  <c r="G133" i="12"/>
  <c r="I133" i="12"/>
  <c r="I131" i="12" s="1"/>
  <c r="K133" i="12"/>
  <c r="M133" i="12"/>
  <c r="O133" i="12"/>
  <c r="Q133" i="12"/>
  <c r="Q131" i="12" s="1"/>
  <c r="U133" i="12"/>
  <c r="G134" i="12"/>
  <c r="M134" i="12" s="1"/>
  <c r="I134" i="12"/>
  <c r="K134" i="12"/>
  <c r="O134" i="12"/>
  <c r="Q134" i="12"/>
  <c r="U134" i="12"/>
  <c r="G137" i="12"/>
  <c r="G136" i="12" s="1"/>
  <c r="I137" i="12"/>
  <c r="K137" i="12"/>
  <c r="K136" i="12" s="1"/>
  <c r="O137" i="12"/>
  <c r="O136" i="12" s="1"/>
  <c r="Q137" i="12"/>
  <c r="U137" i="12"/>
  <c r="U136" i="12" s="1"/>
  <c r="G139" i="12"/>
  <c r="I139" i="12"/>
  <c r="I136" i="12" s="1"/>
  <c r="K139" i="12"/>
  <c r="M139" i="12"/>
  <c r="O139" i="12"/>
  <c r="Q139" i="12"/>
  <c r="Q136" i="12" s="1"/>
  <c r="U139" i="12"/>
  <c r="G141" i="12"/>
  <c r="M141" i="12" s="1"/>
  <c r="I141" i="12"/>
  <c r="K141" i="12"/>
  <c r="O141" i="12"/>
  <c r="Q141" i="12"/>
  <c r="U141" i="12"/>
  <c r="G143" i="12"/>
  <c r="I143" i="12"/>
  <c r="K143" i="12"/>
  <c r="M143" i="12"/>
  <c r="O143" i="12"/>
  <c r="Q143" i="12"/>
  <c r="U143" i="12"/>
  <c r="G144" i="12"/>
  <c r="K144" i="12"/>
  <c r="O144" i="12"/>
  <c r="U144" i="12"/>
  <c r="G145" i="12"/>
  <c r="I145" i="12"/>
  <c r="I144" i="12" s="1"/>
  <c r="K145" i="12"/>
  <c r="M145" i="12"/>
  <c r="M144" i="12" s="1"/>
  <c r="O145" i="12"/>
  <c r="Q145" i="12"/>
  <c r="Q144" i="12" s="1"/>
  <c r="U145" i="12"/>
  <c r="G149" i="12"/>
  <c r="I149" i="12"/>
  <c r="I148" i="12" s="1"/>
  <c r="K149" i="12"/>
  <c r="M149" i="12"/>
  <c r="O149" i="12"/>
  <c r="Q149" i="12"/>
  <c r="Q148" i="12" s="1"/>
  <c r="U149" i="12"/>
  <c r="G151" i="12"/>
  <c r="G148" i="12" s="1"/>
  <c r="I151" i="12"/>
  <c r="K151" i="12"/>
  <c r="K148" i="12" s="1"/>
  <c r="O151" i="12"/>
  <c r="O148" i="12" s="1"/>
  <c r="Q151" i="12"/>
  <c r="U151" i="12"/>
  <c r="U148" i="12" s="1"/>
  <c r="G152" i="12"/>
  <c r="I152" i="12"/>
  <c r="K152" i="12"/>
  <c r="M152" i="12"/>
  <c r="O152" i="12"/>
  <c r="Q152" i="12"/>
  <c r="U152" i="12"/>
  <c r="G153" i="12"/>
  <c r="M153" i="12" s="1"/>
  <c r="I153" i="12"/>
  <c r="K153" i="12"/>
  <c r="O153" i="12"/>
  <c r="Q153" i="12"/>
  <c r="U153" i="12"/>
  <c r="G154" i="12"/>
  <c r="I154" i="12"/>
  <c r="K154" i="12"/>
  <c r="M154" i="12"/>
  <c r="O154" i="12"/>
  <c r="Q154" i="12"/>
  <c r="U154" i="12"/>
  <c r="G156" i="12"/>
  <c r="M156" i="12" s="1"/>
  <c r="I156" i="12"/>
  <c r="K156" i="12"/>
  <c r="O156" i="12"/>
  <c r="Q156" i="12"/>
  <c r="U156" i="12"/>
  <c r="G158" i="12"/>
  <c r="I158" i="12"/>
  <c r="K158" i="12"/>
  <c r="M158" i="12"/>
  <c r="O158" i="12"/>
  <c r="Q158" i="12"/>
  <c r="U158" i="12"/>
  <c r="G160" i="12"/>
  <c r="M160" i="12" s="1"/>
  <c r="I160" i="12"/>
  <c r="K160" i="12"/>
  <c r="O160" i="12"/>
  <c r="Q160" i="12"/>
  <c r="U160" i="12"/>
  <c r="G162" i="12"/>
  <c r="I162" i="12"/>
  <c r="K162" i="12"/>
  <c r="M162" i="12"/>
  <c r="O162" i="12"/>
  <c r="Q162" i="12"/>
  <c r="U162" i="12"/>
  <c r="G163" i="12"/>
  <c r="M163" i="12" s="1"/>
  <c r="I163" i="12"/>
  <c r="K163" i="12"/>
  <c r="O163" i="12"/>
  <c r="Q163" i="12"/>
  <c r="U163" i="12"/>
  <c r="G165" i="12"/>
  <c r="I165" i="12"/>
  <c r="K165" i="12"/>
  <c r="M165" i="12"/>
  <c r="O165" i="12"/>
  <c r="Q165" i="12"/>
  <c r="U165" i="12"/>
  <c r="G168" i="12"/>
  <c r="M168" i="12" s="1"/>
  <c r="I168" i="12"/>
  <c r="K168" i="12"/>
  <c r="O168" i="12"/>
  <c r="Q168" i="12"/>
  <c r="U168" i="12"/>
  <c r="G171" i="12"/>
  <c r="I171" i="12"/>
  <c r="K171" i="12"/>
  <c r="M171" i="12"/>
  <c r="O171" i="12"/>
  <c r="Q171" i="12"/>
  <c r="U171" i="12"/>
  <c r="G172" i="12"/>
  <c r="O172" i="12"/>
  <c r="G173" i="12"/>
  <c r="I173" i="12"/>
  <c r="I172" i="12" s="1"/>
  <c r="K173" i="12"/>
  <c r="M173" i="12"/>
  <c r="O173" i="12"/>
  <c r="Q173" i="12"/>
  <c r="Q172" i="12" s="1"/>
  <c r="U173" i="12"/>
  <c r="G174" i="12"/>
  <c r="M174" i="12" s="1"/>
  <c r="I174" i="12"/>
  <c r="K174" i="12"/>
  <c r="K172" i="12" s="1"/>
  <c r="O174" i="12"/>
  <c r="Q174" i="12"/>
  <c r="U174" i="12"/>
  <c r="U172" i="12" s="1"/>
  <c r="G176" i="12"/>
  <c r="G175" i="12" s="1"/>
  <c r="I176" i="12"/>
  <c r="K176" i="12"/>
  <c r="K175" i="12" s="1"/>
  <c r="O176" i="12"/>
  <c r="O175" i="12" s="1"/>
  <c r="Q176" i="12"/>
  <c r="U176" i="12"/>
  <c r="U175" i="12" s="1"/>
  <c r="G177" i="12"/>
  <c r="I177" i="12"/>
  <c r="I175" i="12" s="1"/>
  <c r="K177" i="12"/>
  <c r="M177" i="12"/>
  <c r="O177" i="12"/>
  <c r="Q177" i="12"/>
  <c r="Q175" i="12" s="1"/>
  <c r="U177" i="12"/>
  <c r="G178" i="12"/>
  <c r="M178" i="12" s="1"/>
  <c r="I178" i="12"/>
  <c r="K178" i="12"/>
  <c r="O178" i="12"/>
  <c r="Q178" i="12"/>
  <c r="U178" i="12"/>
  <c r="G179" i="12"/>
  <c r="I179" i="12"/>
  <c r="K179" i="12"/>
  <c r="M179" i="12"/>
  <c r="O179" i="12"/>
  <c r="Q179" i="12"/>
  <c r="U179" i="12"/>
  <c r="G180" i="12"/>
  <c r="M180" i="12" s="1"/>
  <c r="I180" i="12"/>
  <c r="K180" i="12"/>
  <c r="O180" i="12"/>
  <c r="Q180" i="12"/>
  <c r="U180" i="12"/>
  <c r="G182" i="12"/>
  <c r="I182" i="12"/>
  <c r="K182" i="12"/>
  <c r="M182" i="12"/>
  <c r="O182" i="12"/>
  <c r="Q182" i="12"/>
  <c r="U182" i="12"/>
  <c r="G184" i="12"/>
  <c r="M184" i="12" s="1"/>
  <c r="I184" i="12"/>
  <c r="K184" i="12"/>
  <c r="O184" i="12"/>
  <c r="Q184" i="12"/>
  <c r="U184" i="12"/>
  <c r="G185" i="12"/>
  <c r="I185" i="12"/>
  <c r="K185" i="12"/>
  <c r="M185" i="12"/>
  <c r="O185" i="12"/>
  <c r="Q185" i="12"/>
  <c r="U185" i="12"/>
  <c r="G188" i="12"/>
  <c r="M188" i="12" s="1"/>
  <c r="I188" i="12"/>
  <c r="K188" i="12"/>
  <c r="O188" i="12"/>
  <c r="Q188" i="12"/>
  <c r="U188" i="12"/>
  <c r="G189" i="12"/>
  <c r="I189" i="12"/>
  <c r="K189" i="12"/>
  <c r="M189" i="12"/>
  <c r="O189" i="12"/>
  <c r="Q189" i="12"/>
  <c r="U189" i="12"/>
  <c r="G190" i="12"/>
  <c r="M190" i="12" s="1"/>
  <c r="I190" i="12"/>
  <c r="K190" i="12"/>
  <c r="O190" i="12"/>
  <c r="Q190" i="12"/>
  <c r="U190" i="12"/>
  <c r="G191" i="12"/>
  <c r="I191" i="12"/>
  <c r="K191" i="12"/>
  <c r="M191" i="12"/>
  <c r="O191" i="12"/>
  <c r="Q191" i="12"/>
  <c r="U191" i="12"/>
  <c r="G192" i="12"/>
  <c r="M192" i="12" s="1"/>
  <c r="I192" i="12"/>
  <c r="K192" i="12"/>
  <c r="O192" i="12"/>
  <c r="Q192" i="12"/>
  <c r="U192" i="12"/>
  <c r="G195" i="12"/>
  <c r="I195" i="12"/>
  <c r="K195" i="12"/>
  <c r="M195" i="12"/>
  <c r="O195" i="12"/>
  <c r="Q195" i="12"/>
  <c r="U195" i="12"/>
  <c r="G197" i="12"/>
  <c r="M197" i="12" s="1"/>
  <c r="I197" i="12"/>
  <c r="K197" i="12"/>
  <c r="O197" i="12"/>
  <c r="Q197" i="12"/>
  <c r="U197" i="12"/>
  <c r="G198" i="12"/>
  <c r="I198" i="12"/>
  <c r="K198" i="12"/>
  <c r="M198" i="12"/>
  <c r="O198" i="12"/>
  <c r="Q198" i="12"/>
  <c r="U198" i="12"/>
  <c r="G199" i="12"/>
  <c r="K199" i="12"/>
  <c r="O199" i="12"/>
  <c r="U199" i="12"/>
  <c r="G200" i="12"/>
  <c r="I200" i="12"/>
  <c r="I199" i="12" s="1"/>
  <c r="K200" i="12"/>
  <c r="M200" i="12"/>
  <c r="M199" i="12" s="1"/>
  <c r="O200" i="12"/>
  <c r="Q200" i="12"/>
  <c r="Q199" i="12" s="1"/>
  <c r="U200" i="12"/>
  <c r="G202" i="12"/>
  <c r="K202" i="12"/>
  <c r="O202" i="12"/>
  <c r="U202" i="12"/>
  <c r="G203" i="12"/>
  <c r="I203" i="12"/>
  <c r="I202" i="12" s="1"/>
  <c r="K203" i="12"/>
  <c r="M203" i="12"/>
  <c r="M202" i="12" s="1"/>
  <c r="O203" i="12"/>
  <c r="Q203" i="12"/>
  <c r="Q202" i="12" s="1"/>
  <c r="U203" i="12"/>
  <c r="G205" i="12"/>
  <c r="I205" i="12"/>
  <c r="I204" i="12" s="1"/>
  <c r="K205" i="12"/>
  <c r="M205" i="12"/>
  <c r="O205" i="12"/>
  <c r="Q205" i="12"/>
  <c r="Q204" i="12" s="1"/>
  <c r="U205" i="12"/>
  <c r="G206" i="12"/>
  <c r="M206" i="12" s="1"/>
  <c r="I206" i="12"/>
  <c r="K206" i="12"/>
  <c r="K204" i="12" s="1"/>
  <c r="O206" i="12"/>
  <c r="Q206" i="12"/>
  <c r="U206" i="12"/>
  <c r="U204" i="12" s="1"/>
  <c r="G208" i="12"/>
  <c r="I208" i="12"/>
  <c r="K208" i="12"/>
  <c r="M208" i="12"/>
  <c r="O208" i="12"/>
  <c r="Q208" i="12"/>
  <c r="U208" i="12"/>
  <c r="G209" i="12"/>
  <c r="G204" i="12" s="1"/>
  <c r="I209" i="12"/>
  <c r="K209" i="12"/>
  <c r="O209" i="12"/>
  <c r="O204" i="12" s="1"/>
  <c r="Q209" i="12"/>
  <c r="U209" i="12"/>
  <c r="G211" i="12"/>
  <c r="M211" i="12" s="1"/>
  <c r="I211" i="12"/>
  <c r="I210" i="12" s="1"/>
  <c r="K211" i="12"/>
  <c r="K210" i="12" s="1"/>
  <c r="O211" i="12"/>
  <c r="Q211" i="12"/>
  <c r="Q210" i="12" s="1"/>
  <c r="U211" i="12"/>
  <c r="U210" i="12" s="1"/>
  <c r="G220" i="12"/>
  <c r="I220" i="12"/>
  <c r="K220" i="12"/>
  <c r="M220" i="12"/>
  <c r="O220" i="12"/>
  <c r="Q220" i="12"/>
  <c r="U220" i="12"/>
  <c r="G221" i="12"/>
  <c r="M221" i="12" s="1"/>
  <c r="I221" i="12"/>
  <c r="K221" i="12"/>
  <c r="O221" i="12"/>
  <c r="O210" i="12" s="1"/>
  <c r="Q221" i="12"/>
  <c r="U221" i="12"/>
  <c r="G222" i="12"/>
  <c r="M222" i="12" s="1"/>
  <c r="I222" i="12"/>
  <c r="K222" i="12"/>
  <c r="O222" i="12"/>
  <c r="Q222" i="12"/>
  <c r="U222" i="12"/>
  <c r="G223" i="12"/>
  <c r="M223" i="12" s="1"/>
  <c r="I223" i="12"/>
  <c r="K223" i="12"/>
  <c r="O223" i="12"/>
  <c r="Q223" i="12"/>
  <c r="U223" i="12"/>
  <c r="G224" i="12"/>
  <c r="I224" i="12"/>
  <c r="K224" i="12"/>
  <c r="M224" i="12"/>
  <c r="O224" i="12"/>
  <c r="Q224" i="12"/>
  <c r="U224" i="12"/>
  <c r="I20" i="1"/>
  <c r="I19" i="1"/>
  <c r="I18" i="1"/>
  <c r="I17" i="1"/>
  <c r="I16" i="1"/>
  <c r="I59" i="1"/>
  <c r="G27" i="1"/>
  <c r="F40" i="1"/>
  <c r="G28" i="1" s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G23" i="1" l="1"/>
  <c r="M172" i="12"/>
  <c r="M122" i="12"/>
  <c r="M210" i="12"/>
  <c r="G210" i="12"/>
  <c r="M209" i="12"/>
  <c r="M204" i="12" s="1"/>
  <c r="M176" i="12"/>
  <c r="M175" i="12" s="1"/>
  <c r="M151" i="12"/>
  <c r="M148" i="12" s="1"/>
  <c r="M137" i="12"/>
  <c r="M136" i="12" s="1"/>
  <c r="M132" i="12"/>
  <c r="M131" i="12" s="1"/>
  <c r="M125" i="12"/>
  <c r="M14" i="12"/>
  <c r="M8" i="12" s="1"/>
  <c r="I21" i="1"/>
  <c r="H40" i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<sst xmlns="http://schemas.openxmlformats.org/spreadsheetml/2006/main" count="776" uniqueCount="375">
  <si>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</si>
  <si>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</si>
  <si>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</si>
  <si>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</si>
  <si>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</si>
  <si>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</si>
  <si>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</si>
  <si>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</si>
  <si>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</si>
  <si>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</si>
  <si>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</si>
  <si>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</si>
  <si>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</si>
  <si>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</si>
  <si>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</si>
  <si>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</si>
  <si>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</si>
  <si>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</si>
  <si>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</si>
  <si>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</si>
  <si>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</si>
  <si>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</si>
  <si>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</si>
  <si>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</si>
  <si>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</si>
  <si>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</si>
  <si>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</si>
  <si>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</si>
  <si>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</si>
  <si>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</si>
  <si>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</si>
  <si>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</si>
  <si>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</si>
  <si>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</si>
  <si>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</si>
  <si>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</si>
  <si>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</si>
  <si>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</si>
  <si>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</si>
  <si>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</si>
  <si>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</si>
  <si>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</si>
  <si>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</si>
  <si>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</si>
  <si>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</si>
  <si>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024-Stavba místní komunikace v lokalitě Nad Fojstvím II, Zubří</t>
  </si>
  <si>
    <t>Roman Václavek</t>
  </si>
  <si>
    <t>Valašské Meziříčí</t>
  </si>
  <si>
    <t>75701</t>
  </si>
  <si>
    <t>70645426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</si>
  <si>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</si>
  <si>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</si>
  <si>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</si>
  <si>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</si>
  <si>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</si>
  <si>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</si>
  <si>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</si>
  <si>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</si>
  <si>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18</t>
  </si>
  <si>
    <t>Povrchové úpravy terénu</t>
  </si>
  <si>
    <t>2</t>
  </si>
  <si>
    <t>Základy,zvláštní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</si>
  <si>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</si>
  <si>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</si>
  <si>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</si>
  <si>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</si>
  <si>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</si>
  <si>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</si>
  <si>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</si>
  <si>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</si>
  <si>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94</t>
  </si>
  <si>
    <t>Lešení a stavební výtahy</t>
  </si>
  <si>
    <t>99</t>
  </si>
  <si>
    <t>Staveništní přesun hmot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</si>
  <si>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</si>
  <si>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</si>
  <si>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</si>
  <si>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</si>
  <si>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</si>
  <si>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</si>
  <si>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</si>
  <si>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</si>
  <si>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</si>
  <si>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</si>
  <si>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</si>
  <si>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</si>
  <si>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</si>
  <si>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</si>
  <si>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</si>
  <si>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</si>
  <si>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</si>
  <si>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</si>
  <si>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</si>
  <si>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</si>
  <si>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</si>
  <si>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</si>
  <si>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</si>
  <si>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</si>
  <si>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</si>
  <si>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</si>
  <si>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</si>
  <si>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</si>
  <si>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</si>
  <si>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</si>
  <si>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</si>
  <si>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11_015</t>
  </si>
  <si>
    <t>Geodetické vytýčení stavby</t>
  </si>
  <si>
    <t>kompl.</t>
  </si>
  <si>
    <t>POL1_0</t>
  </si>
  <si>
    <t>1190003131V0</t>
  </si>
  <si>
    <t>Výstražná páska pro zabezpečení výkopů zřízení</t>
  </si>
  <si>
    <t>m</t>
  </si>
  <si>
    <t>463*2</t>
  </si>
  <si>
    <t>VV</t>
  </si>
  <si>
    <t>119003132V01</t>
  </si>
  <si>
    <t>Výstražná páska pro zabezpečení výkopu odstranění</t>
  </si>
  <si>
    <t>121101103R00</t>
  </si>
  <si>
    <t>Sejmutí ornice s přemístěním přes 100 do 250 m</t>
  </si>
  <si>
    <t>m3</t>
  </si>
  <si>
    <t>163,50</t>
  </si>
  <si>
    <t>122202202R00</t>
  </si>
  <si>
    <t>Odkopávky pro silnice v hor. 3 do 1000 m3</t>
  </si>
  <si>
    <t>970,292+21,742</t>
  </si>
  <si>
    <t>122202209R00</t>
  </si>
  <si>
    <t>Příplatek za lepivost - odkop. pro silnice v hor.3</t>
  </si>
  <si>
    <t>132201112R00</t>
  </si>
  <si>
    <t>Hloubení rýh š.do 60 cm v hor.3 nad 100 m3,STROJNĚ</t>
  </si>
  <si>
    <t>rýha pro drenážní potrubí:441,1*0,45*0,40*2</t>
  </si>
  <si>
    <t>132201119R00</t>
  </si>
  <si>
    <t>Příplatek za lepivost - hloubení rýh 60 cm v hor.3</t>
  </si>
  <si>
    <t>132201210R00</t>
  </si>
  <si>
    <t>Hloubení rýh š.do 200 cm hor.3 do 50 m3,STROJNĚ</t>
  </si>
  <si>
    <t>rýha pro uliční vpusti a 1 metr napojovací potrubí (do zeminy 3 tř. zařazeno 70%):</t>
  </si>
  <si>
    <t>vpusť VP1:(1,80*1,515*1,10)*0,70</t>
  </si>
  <si>
    <t>vpusť VP2:(1,80*1,495*1,10)*0,70</t>
  </si>
  <si>
    <t>vpusť VP3:(1,80*1,49*1,10)*0,70</t>
  </si>
  <si>
    <t>vpusť VP4:(1,80*1,505*1,10)*0,70</t>
  </si>
  <si>
    <t>vpusť VP5:(1,80*1,54*1,10)*0,70</t>
  </si>
  <si>
    <t>vpusť VP6:(1,80*1,535*1,10)*0,70</t>
  </si>
  <si>
    <t>vpusť VP7:(1,80*2,28*1,10)*0,70</t>
  </si>
  <si>
    <t>vpusť VP8:(1,80*2,255*1,10)*0,70</t>
  </si>
  <si>
    <t>vpusť VP9:(1,80*1,47*1,10)*0,70</t>
  </si>
  <si>
    <t>vpusť VP10:(1,80*1,47*1,10)*0,70</t>
  </si>
  <si>
    <t>vpusť VP11:(1,80*1,495*1,10)*0,70</t>
  </si>
  <si>
    <t>vpusť VP12:(1,80*1,51*1,10)*0,70</t>
  </si>
  <si>
    <t>132201219R00</t>
  </si>
  <si>
    <t>Příplatek za lepivost - hloubení rýh 200cm v hor.3</t>
  </si>
  <si>
    <t>132301210R00</t>
  </si>
  <si>
    <t>Hloubení rýh š.do 200 cm hor.4 do 50 m3, STROJNĚ</t>
  </si>
  <si>
    <t>rýha pro uliční vpusti a 1 metr napojovací potrubí (do zeminy 4 tř. zařazeno 30%):</t>
  </si>
  <si>
    <t>vpusť VP1:(1,80*1,515*1,10)*0,30</t>
  </si>
  <si>
    <t>vpusť VP2:(1,80*1,495*1,10)*0,30</t>
  </si>
  <si>
    <t>vpusť VP3:(1,80*1,49*1,10)*0,30</t>
  </si>
  <si>
    <t>vpusť VP4:(1,80*1,505*1,10)*0,30</t>
  </si>
  <si>
    <t>vpusť VP5:(1,80*1,54*1,10)*0,30</t>
  </si>
  <si>
    <t>vpusť VP6:(1,80*1,535*1,10)*0,30</t>
  </si>
  <si>
    <t>vpusť VP7:(1,80*2,28*1,10)*0,30</t>
  </si>
  <si>
    <t>vpusť VP8:(1,80*2,255*1,10)*0,30</t>
  </si>
  <si>
    <t>vpusť VP9:(1,80*1,47*1,10)*0,30</t>
  </si>
  <si>
    <t>vpusť VP10:(1,80*1,47*1,10)*0,30</t>
  </si>
  <si>
    <t>vpusť VP11:(1,80*1,495*1,10)*0,30</t>
  </si>
  <si>
    <t>vpusť VP12:(1,80*1,51*1,10)*0,30</t>
  </si>
  <si>
    <t>132301219R00</t>
  </si>
  <si>
    <t>Příplatek za lepivost - hloubení rýh 200cm v hor.4</t>
  </si>
  <si>
    <t>162201102R00</t>
  </si>
  <si>
    <t>Vodorovné přemístění výkopku z hor.1-4 do 50 m</t>
  </si>
  <si>
    <t>přemístění vykopané zeminy na mezideponii:970,292+21,742</t>
  </si>
  <si>
    <t>přemístění horniny z mezideponie pro použítí v násypech:(503,67+41,706+38,56)*1,20</t>
  </si>
  <si>
    <t>162601102R00</t>
  </si>
  <si>
    <t>Vodorovné přemístění výkopku z hor.1-4 do 5000 m</t>
  </si>
  <si>
    <t>přemístění přebytečné ornice na skládku:(163,50-88,995)*1,20</t>
  </si>
  <si>
    <t>přemístění přebytečné zeminy:(158,7963+992,034-583,936+1,32+6,204+0,2496)*1,20</t>
  </si>
  <si>
    <t>167101102R00</t>
  </si>
  <si>
    <t>Nakládání výkopku z hor.1-4 v množství nad 100 m3</t>
  </si>
  <si>
    <t>nakládání zeminy určené pro převoz na mezideponii:970,292+21,742</t>
  </si>
  <si>
    <t>nakládání horniny určené pro použítí v násypech:(503,67+41,706+38,56)*1,20</t>
  </si>
  <si>
    <t>nákladání přebytečné ornice:(163,50-88,995)*1,20</t>
  </si>
  <si>
    <t>nákládání přebytečné zeminy odvezeníé na skládku:(158,7963+992,034-583,936)*1,20</t>
  </si>
  <si>
    <t>171102102R00</t>
  </si>
  <si>
    <t>Uložení sypaniny do násypů, zhutn, na 96% PS</t>
  </si>
  <si>
    <t>503,67+41,706+38,56</t>
  </si>
  <si>
    <t>171201201R00</t>
  </si>
  <si>
    <t>Uložení sypaniny na skl.-sypanina na výšku přes 2m</t>
  </si>
  <si>
    <t>uložení zeminy na mezideponii:970,292+21,742</t>
  </si>
  <si>
    <t>uložení přebytečné ornice na skládku:(163,50-88,995)*1,20</t>
  </si>
  <si>
    <t>uložení přebytečné zeminy:(158,7963+992,034-583,936+1,32+6,204+0,2496)*1,20</t>
  </si>
  <si>
    <t>174101101R00</t>
  </si>
  <si>
    <t>Zásyp jam, rýh, šachet se zhutněním</t>
  </si>
  <si>
    <t>158,7960-39,69-46,745</t>
  </si>
  <si>
    <t>zásyp připojovacího potrubí uličních vpustí:38,7288-1,32-6,204-0,2496</t>
  </si>
  <si>
    <t>175101101RT2</t>
  </si>
  <si>
    <t>Obsyp potrubí bez prohození sypaniny, s dodáním štěrkopísku frakce 0 - 22 mm</t>
  </si>
  <si>
    <t>obsyp drenážního potrubí:55,125-8,38</t>
  </si>
  <si>
    <t>obsyp napojovacího potrubí od uličních vpustí:1,00*1,10*0,47*12-0,22</t>
  </si>
  <si>
    <t>175101109R00</t>
  </si>
  <si>
    <t>Příplatek za prohození sypaniny pro obsyp potrubí</t>
  </si>
  <si>
    <t>181102302R00</t>
  </si>
  <si>
    <t>Úprava pláně pro silnice a dálnic v zářezech , se zhutněním</t>
  </si>
  <si>
    <t>m2</t>
  </si>
  <si>
    <t>2882,40</t>
  </si>
  <si>
    <t>181202305R00</t>
  </si>
  <si>
    <t>Úprava pláně dálnic na násypech se zhutněním</t>
  </si>
  <si>
    <t>1051,90</t>
  </si>
  <si>
    <t>181300010RAA</t>
  </si>
  <si>
    <t xml:space="preserve">Rozprostření ornice v rovině tloušťka 15 cm, dovoz ornice ze vzdálenosti 500 m, </t>
  </si>
  <si>
    <t>POL2_0</t>
  </si>
  <si>
    <t>1,25*80</t>
  </si>
  <si>
    <t>1,18*100</t>
  </si>
  <si>
    <t>1,45*80</t>
  </si>
  <si>
    <t>1,30*40</t>
  </si>
  <si>
    <t>1,30*30</t>
  </si>
  <si>
    <t>1,44*20</t>
  </si>
  <si>
    <t>1,55*90</t>
  </si>
  <si>
    <t>199000002R00</t>
  </si>
  <si>
    <t>Poplatek za skládku horniny 1- 4</t>
  </si>
  <si>
    <t>skládkovné přebytečné zeminy:(158,7963+992,034-583,936+1,32+6,204+0,2496)*1,20</t>
  </si>
  <si>
    <t>583415036R</t>
  </si>
  <si>
    <t>Kamenivo drcené frakce  8/16  D Olomoucký kraj</t>
  </si>
  <si>
    <t>t</t>
  </si>
  <si>
    <t>POL3_0</t>
  </si>
  <si>
    <t>dodávka štěrkodrtě na zásyp drenážního potrubí:72,361*1,586</t>
  </si>
  <si>
    <t>113107320R00</t>
  </si>
  <si>
    <t>Odstranění podkladu pl. 50 m2,kam.těžené tl.20 cm</t>
  </si>
  <si>
    <t>20,00*0,65</t>
  </si>
  <si>
    <t>113107530R00</t>
  </si>
  <si>
    <t>Odstranění podkladu pl. 50 m2,kam.drcené tl.30 cm</t>
  </si>
  <si>
    <t>113108310R00</t>
  </si>
  <si>
    <t>Odstranění podkladu pl.do 50 m2, živice tl. 10 cm</t>
  </si>
  <si>
    <t>113151114R00</t>
  </si>
  <si>
    <t>Fréz.živič.krytu pl.do 500 m2,pruh do 75 cm,tl.5cm</t>
  </si>
  <si>
    <t>20,00*0,75</t>
  </si>
  <si>
    <t>180402111R00</t>
  </si>
  <si>
    <t>Založení trávníku parkového výsevem v rovině</t>
  </si>
  <si>
    <t>00572420R</t>
  </si>
  <si>
    <t>Směs travní parková III. dekorativní PROFI, á 25 kg</t>
  </si>
  <si>
    <t>kg</t>
  </si>
  <si>
    <t>181570010V01</t>
  </si>
  <si>
    <t>Rozprostření kačírku vrstva tl. 10 cm</t>
  </si>
  <si>
    <t>kačírek kolem oplecení u parcely 3973:48,00*0,70</t>
  </si>
  <si>
    <t>211121213V01</t>
  </si>
  <si>
    <t>Obalení drenážního potrubí geotextilií, včetně dodání geotextilie</t>
  </si>
  <si>
    <t>304,65</t>
  </si>
  <si>
    <t>212755114R00</t>
  </si>
  <si>
    <t>Trativody z drenážních trubek DN 10 cm bez lože</t>
  </si>
  <si>
    <t>2*441</t>
  </si>
  <si>
    <t>289970111R00</t>
  </si>
  <si>
    <t>Vrstva geotextilie Geofiltex 300g/m2</t>
  </si>
  <si>
    <t>geotextilie pod drenáží:0,45*882,00</t>
  </si>
  <si>
    <t>211_01</t>
  </si>
  <si>
    <t>Napojení drenážního potrubí na uliční vpusti</t>
  </si>
  <si>
    <t>451573111R00</t>
  </si>
  <si>
    <t>Lože pod potrubí ze štěrkopísku do 63 mm</t>
  </si>
  <si>
    <t>lože pod drenážní potrubí:0,45*0,10*882,00</t>
  </si>
  <si>
    <t>lože pod připojovací potrubí uliční vpusti:1,10*0,10*12,00</t>
  </si>
  <si>
    <t>564851111R00</t>
  </si>
  <si>
    <t>Podklad ze štěrkodrti po zhutnění tloušťky 15 cm</t>
  </si>
  <si>
    <t>podklad ze štěrkopísku frakce 0-16 chodník:723,60</t>
  </si>
  <si>
    <t>564752114R00</t>
  </si>
  <si>
    <t>Podklad z kam.drceného 32-63 s výplň.kamen. 18 cm</t>
  </si>
  <si>
    <t>564861114R00</t>
  </si>
  <si>
    <t>Podklad ze štěrkodrti po zhutnění tloušťky 23 cm</t>
  </si>
  <si>
    <t>565131111RT2</t>
  </si>
  <si>
    <t>Podklad z obal kam.ACP 16+,ACP 22, š. do 3 m, tl. 5 cm, plochy 201-1000 m2</t>
  </si>
  <si>
    <t>568111112R00</t>
  </si>
  <si>
    <t>Zřízení vrstvy z geotextilie skl.do 1:5,š.do 7,5 m</t>
  </si>
  <si>
    <t>(2882,40+1051,90)*1,10</t>
  </si>
  <si>
    <t>67352030R</t>
  </si>
  <si>
    <t>Geotextilie silniční PK-Tex PP 80 314 g/m2</t>
  </si>
  <si>
    <t>573211111R00</t>
  </si>
  <si>
    <t>Postřik živičný spojovací z asfaltu 0,5-0,7 kg/m2</t>
  </si>
  <si>
    <t>postřik spojovací:2436,80</t>
  </si>
  <si>
    <t>573111112R00</t>
  </si>
  <si>
    <t>Postřik živičný infiltr.+ posyp,z asfaltu 1 kg/m2</t>
  </si>
  <si>
    <t>infiltrační postřik finální:2669,4</t>
  </si>
  <si>
    <t>573312511R00</t>
  </si>
  <si>
    <t>Prolití podkladu z kameniva asfaltem, 6,0 kg/m2</t>
  </si>
  <si>
    <t>596215021R00</t>
  </si>
  <si>
    <t>Kladení zámkové dlažby tl. 6 cm do drtě tl. 4 cm</t>
  </si>
  <si>
    <t>723,60</t>
  </si>
  <si>
    <t>594-035</t>
  </si>
  <si>
    <t>Dlažba zámková Holand 200/100/60 přírodní</t>
  </si>
  <si>
    <t>723,60-(4,80+7,76)</t>
  </si>
  <si>
    <t>prořez 1%:711,04*0,01</t>
  </si>
  <si>
    <t>594-039</t>
  </si>
  <si>
    <t>Dlažba zámková Holand 200/100/60 reliéfní červená</t>
  </si>
  <si>
    <t>4,80+7,76</t>
  </si>
  <si>
    <t>ztratné 1%:12,56*0,01</t>
  </si>
  <si>
    <t>599141111R02</t>
  </si>
  <si>
    <t>Vyplnění spár mezi silničními dílci živičnou záliv</t>
  </si>
  <si>
    <t>871111223V01</t>
  </si>
  <si>
    <t>Potrubí plastové kanalizační z žebrovaných PP trub, DN 150</t>
  </si>
  <si>
    <t>894411010RB2</t>
  </si>
  <si>
    <t>Vpusť uliční z dílců DN 300,s kalov košem,napojení, DN 150, mříž litina 300x300, hl. 1,97 m</t>
  </si>
  <si>
    <t>kus</t>
  </si>
  <si>
    <t>914001111R00</t>
  </si>
  <si>
    <t>Osazení sloupků dopr.značky vč. beton. základu</t>
  </si>
  <si>
    <t>404-01.VL</t>
  </si>
  <si>
    <t>Dodávka ocelových sloupků pro značky</t>
  </si>
  <si>
    <t>40444973.AR</t>
  </si>
  <si>
    <t>Značka uprav přednost P2 500/500  fól1, HIG 10letá</t>
  </si>
  <si>
    <t>40445000.AR</t>
  </si>
  <si>
    <t>Značka uprav přednost P6 700  fólie 2, HIG 10letá</t>
  </si>
  <si>
    <t>916231111RT1</t>
  </si>
  <si>
    <t>Osazení obruby z kostek drobných, bez boční opěry, včetně kostek drobných 10 cm, lože C 12/15</t>
  </si>
  <si>
    <t>(901,50*2)-6,00-6,00</t>
  </si>
  <si>
    <t>917862111R00</t>
  </si>
  <si>
    <t>Osazení stojat. obrub.bet. s opěrou,lože z C 12/15</t>
  </si>
  <si>
    <t>osazení sníženého obrubníku:3,00*4</t>
  </si>
  <si>
    <t>59217490R</t>
  </si>
  <si>
    <t>Obrubník silniční nájezdový ABO 2-15 N</t>
  </si>
  <si>
    <t>917732111R00</t>
  </si>
  <si>
    <t>Osazení ležat. obrub. bet. bez opěr,lože z C 12/15</t>
  </si>
  <si>
    <t>montáž obrubníku ABO 2-15PL:6,00</t>
  </si>
  <si>
    <t>montáž obrubníku ABO 2-15PP:6,00</t>
  </si>
  <si>
    <t>59217491R</t>
  </si>
  <si>
    <t>Obrubník silniční přechodový pravý ABO 2-15 PP</t>
  </si>
  <si>
    <t>59217492R</t>
  </si>
  <si>
    <t>Obrubník silniční přechodový levý ABO 2-15 PL</t>
  </si>
  <si>
    <t>917762111RT5</t>
  </si>
  <si>
    <t>Osazení ležat. obrub. bet. s opěrou,lože z C 12/15, včetně obrubníku ABO 10 100/10/25</t>
  </si>
  <si>
    <t>59217421R</t>
  </si>
  <si>
    <t>Obrubník chodníkový ABO 14-10 1000/100/250, přírodní</t>
  </si>
  <si>
    <t>dodávka chodníkového onrubníku:484,50</t>
  </si>
  <si>
    <t>ztratné 1%:484,50*0,01</t>
  </si>
  <si>
    <t>917862111RU3</t>
  </si>
  <si>
    <t>Osazení stojat. obrub.bet. s opěrou,lože z C 12/15, včetně obrubníku BO 15/30 1000/150/300</t>
  </si>
  <si>
    <t>901,20-12,00</t>
  </si>
  <si>
    <t>919735111R00</t>
  </si>
  <si>
    <t>Řezání stávajícího živičného krytu tl. do 5 cm</t>
  </si>
  <si>
    <t>919735112R00</t>
  </si>
  <si>
    <t>Řezání stávajícího živičného krytu tl. 5 - 10 cm</t>
  </si>
  <si>
    <t>941159658S01</t>
  </si>
  <si>
    <t>Mobilní oplocení, zřízení a demontáž</t>
  </si>
  <si>
    <t>mobilní oplocení na záčátku a konci budované komunikace:24,60+7,65</t>
  </si>
  <si>
    <t>998225111R00</t>
  </si>
  <si>
    <t>Přesun hmot, pozemní komunikace, kryt živičný</t>
  </si>
  <si>
    <t>979082113R00</t>
  </si>
  <si>
    <t>Vodorovná doprava suti po suchu do 1000 m</t>
  </si>
  <si>
    <t>979082119R00</t>
  </si>
  <si>
    <t>Příplatek k přesunu suti za každých dalších 1000 m</t>
  </si>
  <si>
    <t>do 5 km:18,81*5</t>
  </si>
  <si>
    <t>979086112R00</t>
  </si>
  <si>
    <t>Nakládání nebo překládání suti a vybouraných hmot</t>
  </si>
  <si>
    <t>979990112R00</t>
  </si>
  <si>
    <t>Poplatek za skládku suti - obalované kam. - asfalt</t>
  </si>
  <si>
    <t>034403000</t>
  </si>
  <si>
    <t>Dočasné dopravní značení na stávající komunikaci</t>
  </si>
  <si>
    <t>-</t>
  </si>
  <si>
    <t>zančka A15-2 ks:</t>
  </si>
  <si>
    <t>značka B20a - 2 ks:</t>
  </si>
  <si>
    <t>značka C4B - 2 ks:</t>
  </si>
  <si>
    <t>značka Z2 - 2 ks:</t>
  </si>
  <si>
    <t>značka VS1 - 6 ks:</t>
  </si>
  <si>
    <t>zančka Z4a - 6 ks:</t>
  </si>
  <si>
    <t>značka Z4b - 6 ks:</t>
  </si>
  <si>
    <t>1,00</t>
  </si>
  <si>
    <t>034403005</t>
  </si>
  <si>
    <t>Montáž dočasného dopravního značení</t>
  </si>
  <si>
    <t>034403007</t>
  </si>
  <si>
    <t>Demontáž dočasného dopravního značení</t>
  </si>
  <si>
    <t>034403015</t>
  </si>
  <si>
    <t>Pronájem dočasných dopravních značek na 3 měsíce</t>
  </si>
  <si>
    <t>034403025</t>
  </si>
  <si>
    <t>Montáž a demontáž semaforu, včetne seřízení a ,  pronájmu na 1 měsíc</t>
  </si>
  <si>
    <t>VRN010101VN1</t>
  </si>
  <si>
    <t>Zařízení staveniště</t>
  </si>
  <si>
    <t>soubor</t>
  </si>
  <si>
    <t>do ceny zahrnuto:1,00</t>
  </si>
  <si>
    <t>pronájen a instalace mobilního WC:</t>
  </si>
  <si>
    <t>1 kus kancelářský kontejner:</t>
  </si>
  <si>
    <t>1 kus skladovací kontejner: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</si>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</sst>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7" fillId="0" borderId="0" xfId="0" applyNumberFormat="1" applyFont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38" xfId="0" applyFont="1" applyBorder="1" applyAlignment="1">
      <alignment vertical="top" wrapText="1" shrinkToFit="1"/>
    </xf>
    <xf numFmtId="172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38</v>
      </c>
    </row>
    <row r="2" spans="1:7" ht="57.75" customHeight="1" x14ac:dyDescent="0.2">
      <c r="A2" s="70" t="s">
        <v>39</v>
      </c>
      <c r="B2" s="70"/>
      <c r="C2" s="70"/>
      <c r="D2" s="70"/>
      <c r="E2" s="70"/>
      <c r="F2" s="70"/>
      <c r="G2" s="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3" t="s">
        <v>36</v>
      </c>
      <c r="B1" s="75" t="s">
        <v>42</v>
      </c>
      <c r="C1" s="76"/>
      <c r="D1" s="76"/>
      <c r="E1" s="76"/>
      <c r="F1" s="76"/>
      <c r="G1" s="76"/>
      <c r="H1" s="76"/>
      <c r="I1" s="76"/>
      <c r="J1" s="77"/>
    </row>
    <row r="2" spans="1:15" ht="23.25" customHeight="1" x14ac:dyDescent="0.2">
      <c r="A2" s="3"/>
      <c r="B2" s="96" t="s">
        <v>40</v>
      </c>
      <c r="C2" s="97"/>
      <c r="D2" s="98" t="s">
        <v>45</v>
      </c>
      <c r="E2" s="99"/>
      <c r="F2" s="99"/>
      <c r="G2" s="99"/>
      <c r="H2" s="99"/>
      <c r="I2" s="99"/>
      <c r="J2" s="100"/>
      <c r="O2" s="1"/>
    </row>
    <row r="3" spans="1:15" ht="23.25" hidden="1" customHeight="1" x14ac:dyDescent="0.2">
      <c r="A3" s="3"/>
      <c r="B3" s="101" t="s">
        <v>43</v>
      </c>
      <c r="C3" s="102"/>
      <c r="D3" s="103"/>
      <c r="E3" s="104"/>
      <c r="F3" s="104"/>
      <c r="G3" s="104"/>
      <c r="H3" s="104"/>
      <c r="I3" s="104"/>
      <c r="J3" s="105"/>
    </row>
    <row r="4" spans="1:15" ht="23.25" hidden="1" customHeight="1" x14ac:dyDescent="0.2">
      <c r="A4" s="3"/>
      <c r="B4" s="106" t="s">
        <v>44</v>
      </c>
      <c r="C4" s="107"/>
      <c r="D4" s="108"/>
      <c r="E4" s="108"/>
      <c r="F4" s="109"/>
      <c r="G4" s="109"/>
      <c r="H4" s="109"/>
      <c r="I4" s="109"/>
      <c r="J4" s="110"/>
    </row>
    <row r="5" spans="1:15" ht="24" customHeight="1" x14ac:dyDescent="0.2">
      <c r="A5" s="3"/>
      <c r="B5" s="40" t="s">
        <v>21</v>
      </c>
      <c r="D5" s="111"/>
      <c r="E5" s="23"/>
      <c r="F5" s="23"/>
      <c r="G5" s="23"/>
      <c r="H5" s="25" t="s">
        <v>33</v>
      </c>
      <c r="I5" s="111"/>
      <c r="J5" s="9"/>
    </row>
    <row r="6" spans="1:15" ht="15.75" customHeight="1" x14ac:dyDescent="0.2">
      <c r="A6" s="3"/>
      <c r="B6" s="36"/>
      <c r="C6" s="23"/>
      <c r="D6" s="111"/>
      <c r="E6" s="23"/>
      <c r="F6" s="23"/>
      <c r="G6" s="23"/>
      <c r="H6" s="25" t="s">
        <v>34</v>
      </c>
      <c r="I6" s="111"/>
      <c r="J6" s="9"/>
    </row>
    <row r="7" spans="1:15" ht="15.75" customHeight="1" x14ac:dyDescent="0.2">
      <c r="A7" s="3"/>
      <c r="B7" s="37"/>
      <c r="C7" s="112"/>
      <c r="D7" s="95"/>
      <c r="E7" s="31"/>
      <c r="F7" s="31"/>
      <c r="G7" s="31"/>
      <c r="H7" s="32"/>
      <c r="I7" s="31"/>
      <c r="J7" s="43"/>
    </row>
    <row r="8" spans="1:15" ht="24" hidden="1" customHeight="1" x14ac:dyDescent="0.2">
      <c r="A8" s="3"/>
      <c r="B8" s="40" t="s">
        <v>19</v>
      </c>
      <c r="D8" s="29"/>
      <c r="H8" s="25" t="s">
        <v>33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34</v>
      </c>
      <c r="I9" s="29"/>
      <c r="J9" s="9"/>
    </row>
    <row r="10" spans="1:15" ht="15.75" hidden="1" customHeight="1" x14ac:dyDescent="0.2">
      <c r="A10" s="3"/>
      <c r="B10" s="44"/>
      <c r="C10" s="24"/>
      <c r="D10" s="30"/>
      <c r="E10" s="32"/>
      <c r="F10" s="32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113" t="s">
        <v>46</v>
      </c>
      <c r="E11" s="113"/>
      <c r="F11" s="113"/>
      <c r="G11" s="113"/>
      <c r="H11" s="25" t="s">
        <v>33</v>
      </c>
      <c r="I11" s="117" t="s">
        <v>49</v>
      </c>
      <c r="J11" s="9"/>
    </row>
    <row r="12" spans="1:15" ht="15.75" customHeight="1" x14ac:dyDescent="0.2">
      <c r="A12" s="3"/>
      <c r="B12" s="36"/>
      <c r="C12" s="23"/>
      <c r="D12" s="114"/>
      <c r="E12" s="114"/>
      <c r="F12" s="114"/>
      <c r="G12" s="114"/>
      <c r="H12" s="25" t="s">
        <v>34</v>
      </c>
      <c r="I12" s="117"/>
      <c r="J12" s="9"/>
    </row>
    <row r="13" spans="1:15" ht="15.75" customHeight="1" x14ac:dyDescent="0.2">
      <c r="A13" s="3"/>
      <c r="B13" s="37"/>
      <c r="C13" s="116" t="s">
        <v>48</v>
      </c>
      <c r="D13" s="115" t="s">
        <v>47</v>
      </c>
      <c r="E13" s="115"/>
      <c r="F13" s="115"/>
      <c r="G13" s="115"/>
      <c r="H13" s="26"/>
      <c r="I13" s="31"/>
      <c r="J13" s="43"/>
    </row>
    <row r="14" spans="1:15" ht="24" hidden="1" customHeight="1" x14ac:dyDescent="0.2">
      <c r="A14" s="3"/>
      <c r="B14" s="56" t="s">
        <v>20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31</v>
      </c>
      <c r="C15" s="62"/>
      <c r="D15" s="15"/>
      <c r="E15" s="90"/>
      <c r="F15" s="90"/>
      <c r="G15" s="71"/>
      <c r="H15" s="71"/>
      <c r="I15" s="71" t="s">
        <v>28</v>
      </c>
      <c r="J15" s="72"/>
    </row>
    <row r="16" spans="1:15" ht="23.25" customHeight="1" x14ac:dyDescent="0.2">
      <c r="A16" s="181" t="s">
        <v>23</v>
      </c>
      <c r="B16" s="182" t="s">
        <v>23</v>
      </c>
      <c r="C16" s="48"/>
      <c r="D16" s="49"/>
      <c r="E16" s="73"/>
      <c r="F16" s="74"/>
      <c r="G16" s="73"/>
      <c r="H16" s="74"/>
      <c r="I16" s="73">
        <f>SUMIF(F47:F58,A16,I47:I58)+SUMIF(F47:F58,"PSU",I47:I58)</f>
        <v>0</v>
      </c>
      <c r="J16" s="83"/>
    </row>
    <row r="17" spans="1:10" ht="23.25" customHeight="1" x14ac:dyDescent="0.2">
      <c r="A17" s="181" t="s">
        <v>24</v>
      </c>
      <c r="B17" s="182" t="s">
        <v>24</v>
      </c>
      <c r="C17" s="48"/>
      <c r="D17" s="49"/>
      <c r="E17" s="73"/>
      <c r="F17" s="74"/>
      <c r="G17" s="73"/>
      <c r="H17" s="74"/>
      <c r="I17" s="73">
        <f>SUMIF(F47:F58,A17,I47:I58)</f>
        <v>0</v>
      </c>
      <c r="J17" s="83"/>
    </row>
    <row r="18" spans="1:10" ht="23.25" customHeight="1" x14ac:dyDescent="0.2">
      <c r="A18" s="181" t="s">
        <v>25</v>
      </c>
      <c r="B18" s="182" t="s">
        <v>25</v>
      </c>
      <c r="C18" s="48"/>
      <c r="D18" s="49"/>
      <c r="E18" s="73"/>
      <c r="F18" s="74"/>
      <c r="G18" s="73"/>
      <c r="H18" s="74"/>
      <c r="I18" s="73">
        <f>SUMIF(F47:F58,A18,I47:I58)</f>
        <v>0</v>
      </c>
      <c r="J18" s="83"/>
    </row>
    <row r="19" spans="1:10" ht="23.25" customHeight="1" x14ac:dyDescent="0.2">
      <c r="A19" s="181" t="s">
        <v>76</v>
      </c>
      <c r="B19" s="182" t="s">
        <v>26</v>
      </c>
      <c r="C19" s="48"/>
      <c r="D19" s="49"/>
      <c r="E19" s="73"/>
      <c r="F19" s="74"/>
      <c r="G19" s="73"/>
      <c r="H19" s="74"/>
      <c r="I19" s="73">
        <f>SUMIF(F47:F58,A19,I47:I58)</f>
        <v>0</v>
      </c>
      <c r="J19" s="83"/>
    </row>
    <row r="20" spans="1:10" ht="23.25" customHeight="1" x14ac:dyDescent="0.2">
      <c r="A20" s="181" t="s">
        <v>77</v>
      </c>
      <c r="B20" s="182" t="s">
        <v>27</v>
      </c>
      <c r="C20" s="48"/>
      <c r="D20" s="49"/>
      <c r="E20" s="73"/>
      <c r="F20" s="74"/>
      <c r="G20" s="73"/>
      <c r="H20" s="74"/>
      <c r="I20" s="73">
        <f>SUMIF(F47:F58,A20,I47:I58)</f>
        <v>0</v>
      </c>
      <c r="J20" s="83"/>
    </row>
    <row r="21" spans="1:10" ht="23.25" customHeight="1" x14ac:dyDescent="0.2">
      <c r="A21" s="3"/>
      <c r="B21" s="64" t="s">
        <v>28</v>
      </c>
      <c r="C21" s="65"/>
      <c r="D21" s="66"/>
      <c r="E21" s="84"/>
      <c r="F21" s="85"/>
      <c r="G21" s="84"/>
      <c r="H21" s="85"/>
      <c r="I21" s="84">
        <f>SUM(I16:J20)</f>
        <v>0</v>
      </c>
      <c r="J21" s="89"/>
    </row>
    <row r="22" spans="1:10" ht="33" customHeight="1" x14ac:dyDescent="0.2">
      <c r="A22" s="3"/>
      <c r="B22" s="55" t="s">
        <v>32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11</v>
      </c>
      <c r="C23" s="48"/>
      <c r="D23" s="49"/>
      <c r="E23" s="50">
        <v>15</v>
      </c>
      <c r="F23" s="51" t="s">
        <v>0</v>
      </c>
      <c r="G23" s="81">
        <f>ZakladDPHSniVypocet</f>
        <v>0</v>
      </c>
      <c r="H23" s="82"/>
      <c r="I23" s="82"/>
      <c r="J23" s="52" t="str">
        <f t="shared" ref="J23:J28" si="0">Mena</f>
        <v>CZK</v>
      </c>
    </row>
    <row r="24" spans="1:10" ht="23.25" customHeight="1" x14ac:dyDescent="0.2">
      <c r="A24" s="3"/>
      <c r="B24" s="47" t="s">
        <v>12</v>
      </c>
      <c r="C24" s="48"/>
      <c r="D24" s="49"/>
      <c r="E24" s="50">
        <f>SazbaDPH1</f>
        <v>15</v>
      </c>
      <c r="F24" s="51" t="s">
        <v>0</v>
      </c>
      <c r="G24" s="87">
        <f>ZakladDPHSni*SazbaDPH1/100</f>
        <v>0</v>
      </c>
      <c r="H24" s="88"/>
      <c r="I24" s="88"/>
      <c r="J24" s="52" t="str">
        <f t="shared" si="0"/>
        <v>CZK</v>
      </c>
    </row>
    <row r="25" spans="1:10" ht="23.25" customHeight="1" x14ac:dyDescent="0.2">
      <c r="A25" s="3"/>
      <c r="B25" s="47" t="s">
        <v>13</v>
      </c>
      <c r="C25" s="48"/>
      <c r="D25" s="49"/>
      <c r="E25" s="50">
        <v>21</v>
      </c>
      <c r="F25" s="51" t="s">
        <v>0</v>
      </c>
      <c r="G25" s="81">
        <f>ZakladDPHZaklVypocet</f>
        <v>0</v>
      </c>
      <c r="H25" s="82"/>
      <c r="I25" s="82"/>
      <c r="J25" s="52" t="str">
        <f t="shared" si="0"/>
        <v>CZK</v>
      </c>
    </row>
    <row r="26" spans="1:10" ht="23.25" customHeight="1" x14ac:dyDescent="0.2">
      <c r="A26" s="3"/>
      <c r="B26" s="41" t="s">
        <v>14</v>
      </c>
      <c r="C26" s="19"/>
      <c r="D26" s="15"/>
      <c r="E26" s="38">
        <f>SazbaDPH2</f>
        <v>21</v>
      </c>
      <c r="F26" s="39" t="s">
        <v>0</v>
      </c>
      <c r="G26" s="78">
        <f>ZakladDPHZakl*SazbaDPH2/100</f>
        <v>0</v>
      </c>
      <c r="H26" s="79"/>
      <c r="I26" s="79"/>
      <c r="J26" s="46" t="str">
        <f t="shared" si="0"/>
        <v>CZK</v>
      </c>
    </row>
    <row r="27" spans="1:10" ht="23.25" customHeight="1" thickBot="1" x14ac:dyDescent="0.25">
      <c r="A27" s="3"/>
      <c r="B27" s="40" t="s">
        <v>4</v>
      </c>
      <c r="C27" s="17"/>
      <c r="D27" s="20"/>
      <c r="E27" s="17"/>
      <c r="F27" s="18"/>
      <c r="G27" s="80">
        <f>0</f>
        <v>0</v>
      </c>
      <c r="H27" s="80"/>
      <c r="I27" s="80"/>
      <c r="J27" s="53" t="str">
        <f t="shared" si="0"/>
        <v>CZK</v>
      </c>
    </row>
    <row r="28" spans="1:10" ht="27.75" hidden="1" customHeight="1" thickBot="1" x14ac:dyDescent="0.25">
      <c r="A28" s="3"/>
      <c r="B28" s="141" t="s">
        <v>22</v>
      </c>
      <c r="C28" s="142"/>
      <c r="D28" s="142"/>
      <c r="E28" s="143"/>
      <c r="F28" s="144"/>
      <c r="G28" s="145">
        <f>ZakladDPHSniVypocet+ZakladDPHZaklVypocet</f>
        <v>0</v>
      </c>
      <c r="H28" s="145"/>
      <c r="I28" s="145"/>
      <c r="J28" s="146" t="str">
        <f t="shared" si="0"/>
        <v>CZK</v>
      </c>
    </row>
    <row r="29" spans="1:10" ht="27.75" customHeight="1" thickBot="1" x14ac:dyDescent="0.25">
      <c r="A29" s="3"/>
      <c r="B29" s="141" t="s">
        <v>35</v>
      </c>
      <c r="C29" s="147"/>
      <c r="D29" s="147"/>
      <c r="E29" s="147"/>
      <c r="F29" s="147"/>
      <c r="G29" s="148">
        <f>ZakladDPHSni+DPHSni+ZakladDPHZakl+DPHZakl+Zaokrouhleni</f>
        <v>0</v>
      </c>
      <c r="H29" s="148"/>
      <c r="I29" s="148"/>
      <c r="J29" s="149" t="s">
        <v>51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4"/>
      <c r="E32" s="34"/>
      <c r="F32" s="16" t="s">
        <v>9</v>
      </c>
      <c r="G32" s="34"/>
      <c r="H32" s="35">
        <f ca="1">TODAY()</f>
        <v>43530</v>
      </c>
      <c r="I32" s="34"/>
      <c r="J32" s="10"/>
    </row>
    <row r="33" spans="1:10" ht="47.25" customHeight="1" x14ac:dyDescent="0.2">
      <c r="A33" s="3"/>
      <c r="B33" s="3"/>
      <c r="J33" s="10"/>
    </row>
    <row r="34" spans="1:10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3"/>
    </row>
    <row r="35" spans="1:10" ht="12.75" customHeight="1" x14ac:dyDescent="0.2">
      <c r="A35" s="3"/>
      <c r="B35" s="3"/>
      <c r="D35" s="86" t="s">
        <v>2</v>
      </c>
      <c r="E35" s="86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7" t="s">
        <v>15</v>
      </c>
      <c r="C37" s="2"/>
      <c r="D37" s="2"/>
      <c r="E37" s="2"/>
      <c r="F37" s="133"/>
      <c r="G37" s="133"/>
      <c r="H37" s="133"/>
      <c r="I37" s="133"/>
      <c r="J37" s="2"/>
    </row>
    <row r="38" spans="1:10" ht="25.5" hidden="1" customHeight="1" x14ac:dyDescent="0.2">
      <c r="A38" s="120" t="s">
        <v>37</v>
      </c>
      <c r="B38" s="122" t="s">
        <v>16</v>
      </c>
      <c r="C38" s="123" t="s">
        <v>5</v>
      </c>
      <c r="D38" s="124"/>
      <c r="E38" s="124"/>
      <c r="F38" s="134" t="str">
        <f>B23</f>
        <v>Základ pro sníženou DPH</v>
      </c>
      <c r="G38" s="134" t="str">
        <f>B25</f>
        <v>Základ pro základní DPH</v>
      </c>
      <c r="H38" s="135" t="s">
        <v>17</v>
      </c>
      <c r="I38" s="135" t="s">
        <v>1</v>
      </c>
      <c r="J38" s="125" t="s">
        <v>0</v>
      </c>
    </row>
    <row r="39" spans="1:10" ht="25.5" hidden="1" customHeight="1" x14ac:dyDescent="0.2">
      <c r="A39" s="120">
        <v>1</v>
      </c>
      <c r="B39" s="126"/>
      <c r="C39" s="127"/>
      <c r="D39" s="128"/>
      <c r="E39" s="128"/>
      <c r="F39" s="136">
        <f>' Pol'!AC230</f>
        <v>0</v>
      </c>
      <c r="G39" s="137">
        <f>' Pol'!AD230</f>
        <v>0</v>
      </c>
      <c r="H39" s="138">
        <f>(F39*SazbaDPH1/100)+(G39*SazbaDPH2/100)</f>
        <v>0</v>
      </c>
      <c r="I39" s="138">
        <f>F39+G39+H39</f>
        <v>0</v>
      </c>
      <c r="J39" s="129" t="str">
        <f>IF(CenaCelkemVypocet=0,"",I39/CenaCelkemVypocet*100)</f>
        <v/>
      </c>
    </row>
    <row r="40" spans="1:10" ht="25.5" hidden="1" customHeight="1" x14ac:dyDescent="0.2">
      <c r="A40" s="120"/>
      <c r="B40" s="130" t="s">
        <v>50</v>
      </c>
      <c r="C40" s="131"/>
      <c r="D40" s="131"/>
      <c r="E40" s="132"/>
      <c r="F40" s="139">
        <f>SUMIF(A39:A39,"=1",F39:F39)</f>
        <v>0</v>
      </c>
      <c r="G40" s="140">
        <f>SUMIF(A39:A39,"=1",G39:G39)</f>
        <v>0</v>
      </c>
      <c r="H40" s="140">
        <f>SUMIF(A39:A39,"=1",H39:H39)</f>
        <v>0</v>
      </c>
      <c r="I40" s="140">
        <f>SUMIF(A39:A39,"=1",I39:I39)</f>
        <v>0</v>
      </c>
      <c r="J40" s="121">
        <f>SUMIF(A39:A39,"=1",J39:J39)</f>
        <v>0</v>
      </c>
    </row>
    <row r="44" spans="1:10" ht="15.75" x14ac:dyDescent="0.25">
      <c r="B44" s="150" t="s">
        <v>52</v>
      </c>
    </row>
    <row r="46" spans="1:10" ht="25.5" customHeight="1" x14ac:dyDescent="0.2">
      <c r="A46" s="152"/>
      <c r="B46" s="157" t="s">
        <v>16</v>
      </c>
      <c r="C46" s="157" t="s">
        <v>5</v>
      </c>
      <c r="D46" s="158"/>
      <c r="E46" s="158"/>
      <c r="F46" s="161" t="s">
        <v>53</v>
      </c>
      <c r="G46" s="161"/>
      <c r="H46" s="161"/>
      <c r="I46" s="162" t="s">
        <v>28</v>
      </c>
      <c r="J46" s="162"/>
    </row>
    <row r="47" spans="1:10" ht="25.5" customHeight="1" x14ac:dyDescent="0.2">
      <c r="A47" s="153"/>
      <c r="B47" s="163" t="s">
        <v>54</v>
      </c>
      <c r="C47" s="164" t="s">
        <v>55</v>
      </c>
      <c r="D47" s="165"/>
      <c r="E47" s="165"/>
      <c r="F47" s="169" t="s">
        <v>23</v>
      </c>
      <c r="G47" s="170"/>
      <c r="H47" s="170"/>
      <c r="I47" s="171">
        <f>' Pol'!G8</f>
        <v>0</v>
      </c>
      <c r="J47" s="171"/>
    </row>
    <row r="48" spans="1:10" ht="25.5" customHeight="1" x14ac:dyDescent="0.2">
      <c r="A48" s="153"/>
      <c r="B48" s="156" t="s">
        <v>56</v>
      </c>
      <c r="C48" s="155" t="s">
        <v>57</v>
      </c>
      <c r="D48" s="151"/>
      <c r="E48" s="151"/>
      <c r="F48" s="172" t="s">
        <v>23</v>
      </c>
      <c r="G48" s="173"/>
      <c r="H48" s="173"/>
      <c r="I48" s="174">
        <f>' Pol'!G122</f>
        <v>0</v>
      </c>
      <c r="J48" s="174"/>
    </row>
    <row r="49" spans="1:10" ht="25.5" customHeight="1" x14ac:dyDescent="0.2">
      <c r="A49" s="153"/>
      <c r="B49" s="156" t="s">
        <v>58</v>
      </c>
      <c r="C49" s="155" t="s">
        <v>59</v>
      </c>
      <c r="D49" s="151"/>
      <c r="E49" s="151"/>
      <c r="F49" s="172" t="s">
        <v>23</v>
      </c>
      <c r="G49" s="173"/>
      <c r="H49" s="173"/>
      <c r="I49" s="174">
        <f>' Pol'!G131</f>
        <v>0</v>
      </c>
      <c r="J49" s="174"/>
    </row>
    <row r="50" spans="1:10" ht="25.5" customHeight="1" x14ac:dyDescent="0.2">
      <c r="A50" s="153"/>
      <c r="B50" s="156" t="s">
        <v>60</v>
      </c>
      <c r="C50" s="155" t="s">
        <v>61</v>
      </c>
      <c r="D50" s="151"/>
      <c r="E50" s="151"/>
      <c r="F50" s="172" t="s">
        <v>23</v>
      </c>
      <c r="G50" s="173"/>
      <c r="H50" s="173"/>
      <c r="I50" s="174">
        <f>' Pol'!G136</f>
        <v>0</v>
      </c>
      <c r="J50" s="174"/>
    </row>
    <row r="51" spans="1:10" ht="25.5" customHeight="1" x14ac:dyDescent="0.2">
      <c r="A51" s="153"/>
      <c r="B51" s="156" t="s">
        <v>62</v>
      </c>
      <c r="C51" s="155" t="s">
        <v>63</v>
      </c>
      <c r="D51" s="151"/>
      <c r="E51" s="151"/>
      <c r="F51" s="172" t="s">
        <v>23</v>
      </c>
      <c r="G51" s="173"/>
      <c r="H51" s="173"/>
      <c r="I51" s="174">
        <f>' Pol'!G144</f>
        <v>0</v>
      </c>
      <c r="J51" s="174"/>
    </row>
    <row r="52" spans="1:10" ht="25.5" customHeight="1" x14ac:dyDescent="0.2">
      <c r="A52" s="153"/>
      <c r="B52" s="156" t="s">
        <v>64</v>
      </c>
      <c r="C52" s="155" t="s">
        <v>65</v>
      </c>
      <c r="D52" s="151"/>
      <c r="E52" s="151"/>
      <c r="F52" s="172" t="s">
        <v>23</v>
      </c>
      <c r="G52" s="173"/>
      <c r="H52" s="173"/>
      <c r="I52" s="174">
        <f>' Pol'!G148</f>
        <v>0</v>
      </c>
      <c r="J52" s="174"/>
    </row>
    <row r="53" spans="1:10" ht="25.5" customHeight="1" x14ac:dyDescent="0.2">
      <c r="A53" s="153"/>
      <c r="B53" s="156" t="s">
        <v>66</v>
      </c>
      <c r="C53" s="155" t="s">
        <v>67</v>
      </c>
      <c r="D53" s="151"/>
      <c r="E53" s="151"/>
      <c r="F53" s="172" t="s">
        <v>23</v>
      </c>
      <c r="G53" s="173"/>
      <c r="H53" s="173"/>
      <c r="I53" s="174">
        <f>' Pol'!G172</f>
        <v>0</v>
      </c>
      <c r="J53" s="174"/>
    </row>
    <row r="54" spans="1:10" ht="25.5" customHeight="1" x14ac:dyDescent="0.2">
      <c r="A54" s="153"/>
      <c r="B54" s="156" t="s">
        <v>68</v>
      </c>
      <c r="C54" s="155" t="s">
        <v>69</v>
      </c>
      <c r="D54" s="151"/>
      <c r="E54" s="151"/>
      <c r="F54" s="172" t="s">
        <v>23</v>
      </c>
      <c r="G54" s="173"/>
      <c r="H54" s="173"/>
      <c r="I54" s="174">
        <f>' Pol'!G175</f>
        <v>0</v>
      </c>
      <c r="J54" s="174"/>
    </row>
    <row r="55" spans="1:10" ht="25.5" customHeight="1" x14ac:dyDescent="0.2">
      <c r="A55" s="153"/>
      <c r="B55" s="156" t="s">
        <v>70</v>
      </c>
      <c r="C55" s="155" t="s">
        <v>71</v>
      </c>
      <c r="D55" s="151"/>
      <c r="E55" s="151"/>
      <c r="F55" s="172" t="s">
        <v>23</v>
      </c>
      <c r="G55" s="173"/>
      <c r="H55" s="173"/>
      <c r="I55" s="174">
        <f>' Pol'!G199</f>
        <v>0</v>
      </c>
      <c r="J55" s="174"/>
    </row>
    <row r="56" spans="1:10" ht="25.5" customHeight="1" x14ac:dyDescent="0.2">
      <c r="A56" s="153"/>
      <c r="B56" s="156" t="s">
        <v>72</v>
      </c>
      <c r="C56" s="155" t="s">
        <v>73</v>
      </c>
      <c r="D56" s="151"/>
      <c r="E56" s="151"/>
      <c r="F56" s="172" t="s">
        <v>23</v>
      </c>
      <c r="G56" s="173"/>
      <c r="H56" s="173"/>
      <c r="I56" s="174">
        <f>' Pol'!G202</f>
        <v>0</v>
      </c>
      <c r="J56" s="174"/>
    </row>
    <row r="57" spans="1:10" ht="25.5" customHeight="1" x14ac:dyDescent="0.2">
      <c r="A57" s="153"/>
      <c r="B57" s="156" t="s">
        <v>74</v>
      </c>
      <c r="C57" s="155" t="s">
        <v>75</v>
      </c>
      <c r="D57" s="151"/>
      <c r="E57" s="151"/>
      <c r="F57" s="172" t="s">
        <v>23</v>
      </c>
      <c r="G57" s="173"/>
      <c r="H57" s="173"/>
      <c r="I57" s="174">
        <f>' Pol'!G204</f>
        <v>0</v>
      </c>
      <c r="J57" s="174"/>
    </row>
    <row r="58" spans="1:10" ht="25.5" customHeight="1" x14ac:dyDescent="0.2">
      <c r="A58" s="153"/>
      <c r="B58" s="166" t="s">
        <v>76</v>
      </c>
      <c r="C58" s="167" t="s">
        <v>26</v>
      </c>
      <c r="D58" s="168"/>
      <c r="E58" s="168"/>
      <c r="F58" s="175" t="s">
        <v>76</v>
      </c>
      <c r="G58" s="176"/>
      <c r="H58" s="176"/>
      <c r="I58" s="177">
        <f>' Pol'!G210</f>
        <v>0</v>
      </c>
      <c r="J58" s="177"/>
    </row>
    <row r="59" spans="1:10" ht="25.5" customHeight="1" x14ac:dyDescent="0.2">
      <c r="A59" s="154"/>
      <c r="B59" s="159" t="s">
        <v>1</v>
      </c>
      <c r="C59" s="159"/>
      <c r="D59" s="160"/>
      <c r="E59" s="160"/>
      <c r="F59" s="178"/>
      <c r="G59" s="179"/>
      <c r="H59" s="179"/>
      <c r="I59" s="180">
        <f>SUM(I47:I58)</f>
        <v>0</v>
      </c>
      <c r="J59" s="180"/>
    </row>
    <row r="60" spans="1:10" x14ac:dyDescent="0.2">
      <c r="F60" s="119"/>
      <c r="G60" s="119"/>
      <c r="H60" s="119"/>
      <c r="I60" s="119"/>
      <c r="J60" s="119"/>
    </row>
    <row r="61" spans="1:10" x14ac:dyDescent="0.2">
      <c r="F61" s="119"/>
      <c r="G61" s="119"/>
      <c r="H61" s="119"/>
      <c r="I61" s="119"/>
      <c r="J61" s="119"/>
    </row>
    <row r="62" spans="1:10" x14ac:dyDescent="0.2">
      <c r="F62" s="119"/>
      <c r="G62" s="119"/>
      <c r="H62" s="119"/>
      <c r="I62" s="119"/>
      <c r="J62" s="11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I58:J58"/>
    <mergeCell ref="C58:E58"/>
    <mergeCell ref="I59:J59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91" t="s">
        <v>6</v>
      </c>
      <c r="B1" s="91"/>
      <c r="C1" s="92"/>
      <c r="D1" s="91"/>
      <c r="E1" s="91"/>
      <c r="F1" s="91"/>
      <c r="G1" s="91"/>
    </row>
    <row r="2" spans="1:7" ht="24.95" customHeight="1" x14ac:dyDescent="0.2">
      <c r="A2" s="69" t="s">
        <v>41</v>
      </c>
      <c r="B2" s="68"/>
      <c r="C2" s="93"/>
      <c r="D2" s="93"/>
      <c r="E2" s="93"/>
      <c r="F2" s="93"/>
      <c r="G2" s="94"/>
    </row>
    <row r="3" spans="1:7" ht="24.95" hidden="1" customHeight="1" x14ac:dyDescent="0.2">
      <c r="A3" s="69" t="s">
        <v>7</v>
      </c>
      <c r="B3" s="68"/>
      <c r="C3" s="93"/>
      <c r="D3" s="93"/>
      <c r="E3" s="93"/>
      <c r="F3" s="93"/>
      <c r="G3" s="94"/>
    </row>
    <row r="4" spans="1:7" ht="24.95" hidden="1" customHeight="1" x14ac:dyDescent="0.2">
      <c r="A4" s="69" t="s">
        <v>8</v>
      </c>
      <c r="B4" s="68"/>
      <c r="C4" s="93"/>
      <c r="D4" s="93"/>
      <c r="E4" s="93"/>
      <c r="F4" s="93"/>
      <c r="G4" s="94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4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18" customWidth="1"/>
    <col min="3" max="3" width="38.28515625" style="11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183" t="s">
        <v>6</v>
      </c>
      <c r="B1" s="183"/>
      <c r="C1" s="183"/>
      <c r="D1" s="183"/>
      <c r="E1" s="183"/>
      <c r="F1" s="183"/>
      <c r="G1" s="183"/>
      <c r="AE1" t="s">
        <v>79</v>
      </c>
    </row>
    <row r="2" spans="1:60" ht="24.95" customHeight="1" x14ac:dyDescent="0.2">
      <c r="A2" s="190" t="s">
        <v>78</v>
      </c>
      <c r="B2" s="184"/>
      <c r="C2" s="185" t="s">
        <v>45</v>
      </c>
      <c r="D2" s="186"/>
      <c r="E2" s="186"/>
      <c r="F2" s="186"/>
      <c r="G2" s="192"/>
      <c r="AE2" t="s">
        <v>80</v>
      </c>
    </row>
    <row r="3" spans="1:60" ht="24.95" hidden="1" customHeight="1" x14ac:dyDescent="0.2">
      <c r="A3" s="191" t="s">
        <v>7</v>
      </c>
      <c r="B3" s="189"/>
      <c r="C3" s="187"/>
      <c r="D3" s="188"/>
      <c r="E3" s="188"/>
      <c r="F3" s="188"/>
      <c r="G3" s="193"/>
      <c r="AE3" t="s">
        <v>81</v>
      </c>
    </row>
    <row r="4" spans="1:60" ht="24.95" hidden="1" customHeight="1" x14ac:dyDescent="0.2">
      <c r="A4" s="191" t="s">
        <v>8</v>
      </c>
      <c r="B4" s="189"/>
      <c r="C4" s="187"/>
      <c r="D4" s="188"/>
      <c r="E4" s="188"/>
      <c r="F4" s="188"/>
      <c r="G4" s="193"/>
      <c r="AE4" t="s">
        <v>82</v>
      </c>
    </row>
    <row r="5" spans="1:60" hidden="1" x14ac:dyDescent="0.2">
      <c r="A5" s="194" t="s">
        <v>83</v>
      </c>
      <c r="B5" s="195"/>
      <c r="C5" s="195"/>
      <c r="D5" s="196"/>
      <c r="E5" s="196"/>
      <c r="F5" s="196"/>
      <c r="G5" s="197"/>
      <c r="AE5" t="s">
        <v>84</v>
      </c>
    </row>
    <row r="7" spans="1:60" ht="38.25" x14ac:dyDescent="0.2">
      <c r="A7" s="202" t="s">
        <v>85</v>
      </c>
      <c r="B7" s="203" t="s">
        <v>86</v>
      </c>
      <c r="C7" s="203" t="s">
        <v>87</v>
      </c>
      <c r="D7" s="202" t="s">
        <v>88</v>
      </c>
      <c r="E7" s="202" t="s">
        <v>89</v>
      </c>
      <c r="F7" s="198" t="s">
        <v>90</v>
      </c>
      <c r="G7" s="219" t="s">
        <v>28</v>
      </c>
      <c r="H7" s="220" t="s">
        <v>29</v>
      </c>
      <c r="I7" s="220" t="s">
        <v>91</v>
      </c>
      <c r="J7" s="220" t="s">
        <v>30</v>
      </c>
      <c r="K7" s="220" t="s">
        <v>92</v>
      </c>
      <c r="L7" s="220" t="s">
        <v>93</v>
      </c>
      <c r="M7" s="220" t="s">
        <v>94</v>
      </c>
      <c r="N7" s="220" t="s">
        <v>95</v>
      </c>
      <c r="O7" s="220" t="s">
        <v>96</v>
      </c>
      <c r="P7" s="220" t="s">
        <v>97</v>
      </c>
      <c r="Q7" s="220" t="s">
        <v>98</v>
      </c>
      <c r="R7" s="220" t="s">
        <v>99</v>
      </c>
      <c r="S7" s="220" t="s">
        <v>100</v>
      </c>
      <c r="T7" s="220" t="s">
        <v>101</v>
      </c>
      <c r="U7" s="205" t="s">
        <v>102</v>
      </c>
    </row>
    <row r="8" spans="1:60" x14ac:dyDescent="0.2">
      <c r="A8" s="221" t="s">
        <v>103</v>
      </c>
      <c r="B8" s="222" t="s">
        <v>54</v>
      </c>
      <c r="C8" s="223" t="s">
        <v>55</v>
      </c>
      <c r="D8" s="224"/>
      <c r="E8" s="225"/>
      <c r="F8" s="226"/>
      <c r="G8" s="226">
        <f>SUMIF(AE9:AE121,"&lt;&gt;NOR",G9:G121)</f>
        <v>0</v>
      </c>
      <c r="H8" s="226"/>
      <c r="I8" s="226">
        <f>SUM(I9:I121)</f>
        <v>0</v>
      </c>
      <c r="J8" s="226"/>
      <c r="K8" s="226">
        <f>SUM(K9:K121)</f>
        <v>0</v>
      </c>
      <c r="L8" s="226"/>
      <c r="M8" s="226">
        <f>SUM(M9:M121)</f>
        <v>0</v>
      </c>
      <c r="N8" s="204"/>
      <c r="O8" s="204">
        <f>SUM(O9:O121)</f>
        <v>204.56055000000001</v>
      </c>
      <c r="P8" s="204"/>
      <c r="Q8" s="204">
        <f>SUM(Q9:Q121)</f>
        <v>0</v>
      </c>
      <c r="R8" s="204"/>
      <c r="S8" s="204"/>
      <c r="T8" s="221"/>
      <c r="U8" s="204">
        <f>SUM(U9:U121)</f>
        <v>1173.6900000000003</v>
      </c>
      <c r="AE8" t="s">
        <v>104</v>
      </c>
    </row>
    <row r="9" spans="1:60" outlineLevel="1" x14ac:dyDescent="0.2">
      <c r="A9" s="200">
        <v>1</v>
      </c>
      <c r="B9" s="200" t="s">
        <v>105</v>
      </c>
      <c r="C9" s="247" t="s">
        <v>106</v>
      </c>
      <c r="D9" s="206" t="s">
        <v>107</v>
      </c>
      <c r="E9" s="213">
        <v>1</v>
      </c>
      <c r="F9" s="216"/>
      <c r="G9" s="217">
        <f>ROUND(E9*F9,2)</f>
        <v>0</v>
      </c>
      <c r="H9" s="216"/>
      <c r="I9" s="217">
        <f>ROUND(E9*H9,2)</f>
        <v>0</v>
      </c>
      <c r="J9" s="216"/>
      <c r="K9" s="217">
        <f>ROUND(E9*J9,2)</f>
        <v>0</v>
      </c>
      <c r="L9" s="217">
        <v>21</v>
      </c>
      <c r="M9" s="217">
        <f>G9*(1+L9/100)</f>
        <v>0</v>
      </c>
      <c r="N9" s="207">
        <v>0</v>
      </c>
      <c r="O9" s="207">
        <f>ROUND(E9*N9,5)</f>
        <v>0</v>
      </c>
      <c r="P9" s="207">
        <v>0</v>
      </c>
      <c r="Q9" s="207">
        <f>ROUND(E9*P9,5)</f>
        <v>0</v>
      </c>
      <c r="R9" s="207"/>
      <c r="S9" s="207"/>
      <c r="T9" s="208">
        <v>0</v>
      </c>
      <c r="U9" s="207">
        <f>ROUND(E9*T9,2)</f>
        <v>0</v>
      </c>
      <c r="V9" s="199"/>
      <c r="W9" s="199"/>
      <c r="X9" s="199"/>
      <c r="Y9" s="199"/>
      <c r="Z9" s="199"/>
      <c r="AA9" s="199"/>
      <c r="AB9" s="199"/>
      <c r="AC9" s="199"/>
      <c r="AD9" s="199"/>
      <c r="AE9" s="199" t="s">
        <v>108</v>
      </c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</row>
    <row r="10" spans="1:60" outlineLevel="1" x14ac:dyDescent="0.2">
      <c r="A10" s="200">
        <v>2</v>
      </c>
      <c r="B10" s="200" t="s">
        <v>109</v>
      </c>
      <c r="C10" s="247" t="s">
        <v>110</v>
      </c>
      <c r="D10" s="206" t="s">
        <v>111</v>
      </c>
      <c r="E10" s="213">
        <v>926</v>
      </c>
      <c r="F10" s="216"/>
      <c r="G10" s="217">
        <f>ROUND(E10*F10,2)</f>
        <v>0</v>
      </c>
      <c r="H10" s="216"/>
      <c r="I10" s="217">
        <f>ROUND(E10*H10,2)</f>
        <v>0</v>
      </c>
      <c r="J10" s="216"/>
      <c r="K10" s="217">
        <f>ROUND(E10*J10,2)</f>
        <v>0</v>
      </c>
      <c r="L10" s="217">
        <v>21</v>
      </c>
      <c r="M10" s="217">
        <f>G10*(1+L10/100)</f>
        <v>0</v>
      </c>
      <c r="N10" s="207">
        <v>1.4999999999999999E-4</v>
      </c>
      <c r="O10" s="207">
        <f>ROUND(E10*N10,5)</f>
        <v>0.1389</v>
      </c>
      <c r="P10" s="207">
        <v>0</v>
      </c>
      <c r="Q10" s="207">
        <f>ROUND(E10*P10,5)</f>
        <v>0</v>
      </c>
      <c r="R10" s="207"/>
      <c r="S10" s="207"/>
      <c r="T10" s="208">
        <v>0</v>
      </c>
      <c r="U10" s="207">
        <f>ROUND(E10*T10,2)</f>
        <v>0</v>
      </c>
      <c r="V10" s="199"/>
      <c r="W10" s="199"/>
      <c r="X10" s="199"/>
      <c r="Y10" s="199"/>
      <c r="Z10" s="199"/>
      <c r="AA10" s="199"/>
      <c r="AB10" s="199"/>
      <c r="AC10" s="199"/>
      <c r="AD10" s="199"/>
      <c r="AE10" s="199" t="s">
        <v>108</v>
      </c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</row>
    <row r="11" spans="1:60" outlineLevel="1" x14ac:dyDescent="0.2">
      <c r="A11" s="200"/>
      <c r="B11" s="200"/>
      <c r="C11" s="248" t="s">
        <v>112</v>
      </c>
      <c r="D11" s="209"/>
      <c r="E11" s="214">
        <v>926</v>
      </c>
      <c r="F11" s="217"/>
      <c r="G11" s="217"/>
      <c r="H11" s="217"/>
      <c r="I11" s="217"/>
      <c r="J11" s="217"/>
      <c r="K11" s="217"/>
      <c r="L11" s="217"/>
      <c r="M11" s="217"/>
      <c r="N11" s="207"/>
      <c r="O11" s="207"/>
      <c r="P11" s="207"/>
      <c r="Q11" s="207"/>
      <c r="R11" s="207"/>
      <c r="S11" s="207"/>
      <c r="T11" s="208"/>
      <c r="U11" s="207"/>
      <c r="V11" s="199"/>
      <c r="W11" s="199"/>
      <c r="X11" s="199"/>
      <c r="Y11" s="199"/>
      <c r="Z11" s="199"/>
      <c r="AA11" s="199"/>
      <c r="AB11" s="199"/>
      <c r="AC11" s="199"/>
      <c r="AD11" s="199"/>
      <c r="AE11" s="199" t="s">
        <v>113</v>
      </c>
      <c r="AF11" s="199">
        <v>0</v>
      </c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</row>
    <row r="12" spans="1:60" ht="22.5" outlineLevel="1" x14ac:dyDescent="0.2">
      <c r="A12" s="200">
        <v>3</v>
      </c>
      <c r="B12" s="200" t="s">
        <v>114</v>
      </c>
      <c r="C12" s="247" t="s">
        <v>115</v>
      </c>
      <c r="D12" s="206" t="s">
        <v>111</v>
      </c>
      <c r="E12" s="213">
        <v>926</v>
      </c>
      <c r="F12" s="216"/>
      <c r="G12" s="217">
        <f>ROUND(E12*F12,2)</f>
        <v>0</v>
      </c>
      <c r="H12" s="216"/>
      <c r="I12" s="217">
        <f>ROUND(E12*H12,2)</f>
        <v>0</v>
      </c>
      <c r="J12" s="216"/>
      <c r="K12" s="217">
        <f>ROUND(E12*J12,2)</f>
        <v>0</v>
      </c>
      <c r="L12" s="217">
        <v>21</v>
      </c>
      <c r="M12" s="217">
        <f>G12*(1+L12/100)</f>
        <v>0</v>
      </c>
      <c r="N12" s="207">
        <v>0</v>
      </c>
      <c r="O12" s="207">
        <f>ROUND(E12*N12,5)</f>
        <v>0</v>
      </c>
      <c r="P12" s="207">
        <v>0</v>
      </c>
      <c r="Q12" s="207">
        <f>ROUND(E12*P12,5)</f>
        <v>0</v>
      </c>
      <c r="R12" s="207"/>
      <c r="S12" s="207"/>
      <c r="T12" s="208">
        <v>0</v>
      </c>
      <c r="U12" s="207">
        <f>ROUND(E12*T12,2)</f>
        <v>0</v>
      </c>
      <c r="V12" s="199"/>
      <c r="W12" s="199"/>
      <c r="X12" s="199"/>
      <c r="Y12" s="199"/>
      <c r="Z12" s="199"/>
      <c r="AA12" s="199"/>
      <c r="AB12" s="199"/>
      <c r="AC12" s="199"/>
      <c r="AD12" s="199"/>
      <c r="AE12" s="199" t="s">
        <v>108</v>
      </c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</row>
    <row r="13" spans="1:60" outlineLevel="1" x14ac:dyDescent="0.2">
      <c r="A13" s="200"/>
      <c r="B13" s="200"/>
      <c r="C13" s="248" t="s">
        <v>112</v>
      </c>
      <c r="D13" s="209"/>
      <c r="E13" s="214">
        <v>926</v>
      </c>
      <c r="F13" s="217"/>
      <c r="G13" s="217"/>
      <c r="H13" s="217"/>
      <c r="I13" s="217"/>
      <c r="J13" s="217"/>
      <c r="K13" s="217"/>
      <c r="L13" s="217"/>
      <c r="M13" s="217"/>
      <c r="N13" s="207"/>
      <c r="O13" s="207"/>
      <c r="P13" s="207"/>
      <c r="Q13" s="207"/>
      <c r="R13" s="207"/>
      <c r="S13" s="207"/>
      <c r="T13" s="208"/>
      <c r="U13" s="207"/>
      <c r="V13" s="199"/>
      <c r="W13" s="199"/>
      <c r="X13" s="199"/>
      <c r="Y13" s="199"/>
      <c r="Z13" s="199"/>
      <c r="AA13" s="199"/>
      <c r="AB13" s="199"/>
      <c r="AC13" s="199"/>
      <c r="AD13" s="199"/>
      <c r="AE13" s="199" t="s">
        <v>113</v>
      </c>
      <c r="AF13" s="199">
        <v>0</v>
      </c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</row>
    <row r="14" spans="1:60" outlineLevel="1" x14ac:dyDescent="0.2">
      <c r="A14" s="200">
        <v>4</v>
      </c>
      <c r="B14" s="200" t="s">
        <v>116</v>
      </c>
      <c r="C14" s="247" t="s">
        <v>117</v>
      </c>
      <c r="D14" s="206" t="s">
        <v>118</v>
      </c>
      <c r="E14" s="213">
        <v>163.5</v>
      </c>
      <c r="F14" s="216"/>
      <c r="G14" s="217">
        <f>ROUND(E14*F14,2)</f>
        <v>0</v>
      </c>
      <c r="H14" s="216"/>
      <c r="I14" s="217">
        <f>ROUND(E14*H14,2)</f>
        <v>0</v>
      </c>
      <c r="J14" s="216"/>
      <c r="K14" s="217">
        <f>ROUND(E14*J14,2)</f>
        <v>0</v>
      </c>
      <c r="L14" s="217">
        <v>21</v>
      </c>
      <c r="M14" s="217">
        <f>G14*(1+L14/100)</f>
        <v>0</v>
      </c>
      <c r="N14" s="207">
        <v>0</v>
      </c>
      <c r="O14" s="207">
        <f>ROUND(E14*N14,5)</f>
        <v>0</v>
      </c>
      <c r="P14" s="207">
        <v>0</v>
      </c>
      <c r="Q14" s="207">
        <f>ROUND(E14*P14,5)</f>
        <v>0</v>
      </c>
      <c r="R14" s="207"/>
      <c r="S14" s="207"/>
      <c r="T14" s="208">
        <v>1.34E-2</v>
      </c>
      <c r="U14" s="207">
        <f>ROUND(E14*T14,2)</f>
        <v>2.19</v>
      </c>
      <c r="V14" s="199"/>
      <c r="W14" s="199"/>
      <c r="X14" s="199"/>
      <c r="Y14" s="199"/>
      <c r="Z14" s="199"/>
      <c r="AA14" s="199"/>
      <c r="AB14" s="199"/>
      <c r="AC14" s="199"/>
      <c r="AD14" s="199"/>
      <c r="AE14" s="199" t="s">
        <v>108</v>
      </c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</row>
    <row r="15" spans="1:60" outlineLevel="1" x14ac:dyDescent="0.2">
      <c r="A15" s="200"/>
      <c r="B15" s="200"/>
      <c r="C15" s="248" t="s">
        <v>119</v>
      </c>
      <c r="D15" s="209"/>
      <c r="E15" s="214">
        <v>163.5</v>
      </c>
      <c r="F15" s="217"/>
      <c r="G15" s="217"/>
      <c r="H15" s="217"/>
      <c r="I15" s="217"/>
      <c r="J15" s="217"/>
      <c r="K15" s="217"/>
      <c r="L15" s="217"/>
      <c r="M15" s="217"/>
      <c r="N15" s="207"/>
      <c r="O15" s="207"/>
      <c r="P15" s="207"/>
      <c r="Q15" s="207"/>
      <c r="R15" s="207"/>
      <c r="S15" s="207"/>
      <c r="T15" s="208"/>
      <c r="U15" s="207"/>
      <c r="V15" s="199"/>
      <c r="W15" s="199"/>
      <c r="X15" s="199"/>
      <c r="Y15" s="199"/>
      <c r="Z15" s="199"/>
      <c r="AA15" s="199"/>
      <c r="AB15" s="199"/>
      <c r="AC15" s="199"/>
      <c r="AD15" s="199"/>
      <c r="AE15" s="199" t="s">
        <v>113</v>
      </c>
      <c r="AF15" s="199">
        <v>0</v>
      </c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</row>
    <row r="16" spans="1:60" outlineLevel="1" x14ac:dyDescent="0.2">
      <c r="A16" s="200">
        <v>5</v>
      </c>
      <c r="B16" s="200" t="s">
        <v>120</v>
      </c>
      <c r="C16" s="247" t="s">
        <v>121</v>
      </c>
      <c r="D16" s="206" t="s">
        <v>118</v>
      </c>
      <c r="E16" s="213">
        <v>992.03399999999999</v>
      </c>
      <c r="F16" s="216"/>
      <c r="G16" s="217">
        <f>ROUND(E16*F16,2)</f>
        <v>0</v>
      </c>
      <c r="H16" s="216"/>
      <c r="I16" s="217">
        <f>ROUND(E16*H16,2)</f>
        <v>0</v>
      </c>
      <c r="J16" s="216"/>
      <c r="K16" s="217">
        <f>ROUND(E16*J16,2)</f>
        <v>0</v>
      </c>
      <c r="L16" s="217">
        <v>21</v>
      </c>
      <c r="M16" s="217">
        <f>G16*(1+L16/100)</f>
        <v>0</v>
      </c>
      <c r="N16" s="207">
        <v>0</v>
      </c>
      <c r="O16" s="207">
        <f>ROUND(E16*N16,5)</f>
        <v>0</v>
      </c>
      <c r="P16" s="207">
        <v>0</v>
      </c>
      <c r="Q16" s="207">
        <f>ROUND(E16*P16,5)</f>
        <v>0</v>
      </c>
      <c r="R16" s="207"/>
      <c r="S16" s="207"/>
      <c r="T16" s="208">
        <v>0.223</v>
      </c>
      <c r="U16" s="207">
        <f>ROUND(E16*T16,2)</f>
        <v>221.22</v>
      </c>
      <c r="V16" s="199"/>
      <c r="W16" s="199"/>
      <c r="X16" s="199"/>
      <c r="Y16" s="199"/>
      <c r="Z16" s="199"/>
      <c r="AA16" s="199"/>
      <c r="AB16" s="199"/>
      <c r="AC16" s="199"/>
      <c r="AD16" s="199"/>
      <c r="AE16" s="199" t="s">
        <v>108</v>
      </c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</row>
    <row r="17" spans="1:60" outlineLevel="1" x14ac:dyDescent="0.2">
      <c r="A17" s="200"/>
      <c r="B17" s="200"/>
      <c r="C17" s="248" t="s">
        <v>122</v>
      </c>
      <c r="D17" s="209"/>
      <c r="E17" s="214">
        <v>992.03399999999999</v>
      </c>
      <c r="F17" s="217"/>
      <c r="G17" s="217"/>
      <c r="H17" s="217"/>
      <c r="I17" s="217"/>
      <c r="J17" s="217"/>
      <c r="K17" s="217"/>
      <c r="L17" s="217"/>
      <c r="M17" s="217"/>
      <c r="N17" s="207"/>
      <c r="O17" s="207"/>
      <c r="P17" s="207"/>
      <c r="Q17" s="207"/>
      <c r="R17" s="207"/>
      <c r="S17" s="207"/>
      <c r="T17" s="208"/>
      <c r="U17" s="207"/>
      <c r="V17" s="199"/>
      <c r="W17" s="199"/>
      <c r="X17" s="199"/>
      <c r="Y17" s="199"/>
      <c r="Z17" s="199"/>
      <c r="AA17" s="199"/>
      <c r="AB17" s="199"/>
      <c r="AC17" s="199"/>
      <c r="AD17" s="199"/>
      <c r="AE17" s="199" t="s">
        <v>113</v>
      </c>
      <c r="AF17" s="199">
        <v>0</v>
      </c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</row>
    <row r="18" spans="1:60" outlineLevel="1" x14ac:dyDescent="0.2">
      <c r="A18" s="200">
        <v>6</v>
      </c>
      <c r="B18" s="200" t="s">
        <v>123</v>
      </c>
      <c r="C18" s="247" t="s">
        <v>124</v>
      </c>
      <c r="D18" s="206" t="s">
        <v>118</v>
      </c>
      <c r="E18" s="213">
        <v>992.03399999999999</v>
      </c>
      <c r="F18" s="216"/>
      <c r="G18" s="217">
        <f>ROUND(E18*F18,2)</f>
        <v>0</v>
      </c>
      <c r="H18" s="216"/>
      <c r="I18" s="217">
        <f>ROUND(E18*H18,2)</f>
        <v>0</v>
      </c>
      <c r="J18" s="216"/>
      <c r="K18" s="217">
        <f>ROUND(E18*J18,2)</f>
        <v>0</v>
      </c>
      <c r="L18" s="217">
        <v>21</v>
      </c>
      <c r="M18" s="217">
        <f>G18*(1+L18/100)</f>
        <v>0</v>
      </c>
      <c r="N18" s="207">
        <v>0</v>
      </c>
      <c r="O18" s="207">
        <f>ROUND(E18*N18,5)</f>
        <v>0</v>
      </c>
      <c r="P18" s="207">
        <v>0</v>
      </c>
      <c r="Q18" s="207">
        <f>ROUND(E18*P18,5)</f>
        <v>0</v>
      </c>
      <c r="R18" s="207"/>
      <c r="S18" s="207"/>
      <c r="T18" s="208">
        <v>8.7999999999999995E-2</v>
      </c>
      <c r="U18" s="207">
        <f>ROUND(E18*T18,2)</f>
        <v>87.3</v>
      </c>
      <c r="V18" s="199"/>
      <c r="W18" s="199"/>
      <c r="X18" s="199"/>
      <c r="Y18" s="199"/>
      <c r="Z18" s="199"/>
      <c r="AA18" s="199"/>
      <c r="AB18" s="199"/>
      <c r="AC18" s="199"/>
      <c r="AD18" s="199"/>
      <c r="AE18" s="199" t="s">
        <v>108</v>
      </c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</row>
    <row r="19" spans="1:60" outlineLevel="1" x14ac:dyDescent="0.2">
      <c r="A19" s="200"/>
      <c r="B19" s="200"/>
      <c r="C19" s="248" t="s">
        <v>122</v>
      </c>
      <c r="D19" s="209"/>
      <c r="E19" s="214">
        <v>992.03399999999999</v>
      </c>
      <c r="F19" s="217"/>
      <c r="G19" s="217"/>
      <c r="H19" s="217"/>
      <c r="I19" s="217"/>
      <c r="J19" s="217"/>
      <c r="K19" s="217"/>
      <c r="L19" s="217"/>
      <c r="M19" s="217"/>
      <c r="N19" s="207"/>
      <c r="O19" s="207"/>
      <c r="P19" s="207"/>
      <c r="Q19" s="207"/>
      <c r="R19" s="207"/>
      <c r="S19" s="207"/>
      <c r="T19" s="208"/>
      <c r="U19" s="207"/>
      <c r="V19" s="199"/>
      <c r="W19" s="199"/>
      <c r="X19" s="199"/>
      <c r="Y19" s="199"/>
      <c r="Z19" s="199"/>
      <c r="AA19" s="199"/>
      <c r="AB19" s="199"/>
      <c r="AC19" s="199"/>
      <c r="AD19" s="199"/>
      <c r="AE19" s="199" t="s">
        <v>113</v>
      </c>
      <c r="AF19" s="199">
        <v>0</v>
      </c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</row>
    <row r="20" spans="1:60" ht="22.5" outlineLevel="1" x14ac:dyDescent="0.2">
      <c r="A20" s="200">
        <v>7</v>
      </c>
      <c r="B20" s="200" t="s">
        <v>125</v>
      </c>
      <c r="C20" s="247" t="s">
        <v>126</v>
      </c>
      <c r="D20" s="206" t="s">
        <v>118</v>
      </c>
      <c r="E20" s="213">
        <v>158.79599999999999</v>
      </c>
      <c r="F20" s="216"/>
      <c r="G20" s="217">
        <f>ROUND(E20*F20,2)</f>
        <v>0</v>
      </c>
      <c r="H20" s="216"/>
      <c r="I20" s="217">
        <f>ROUND(E20*H20,2)</f>
        <v>0</v>
      </c>
      <c r="J20" s="216"/>
      <c r="K20" s="217">
        <f>ROUND(E20*J20,2)</f>
        <v>0</v>
      </c>
      <c r="L20" s="217">
        <v>21</v>
      </c>
      <c r="M20" s="217">
        <f>G20*(1+L20/100)</f>
        <v>0</v>
      </c>
      <c r="N20" s="207">
        <v>0</v>
      </c>
      <c r="O20" s="207">
        <f>ROUND(E20*N20,5)</f>
        <v>0</v>
      </c>
      <c r="P20" s="207">
        <v>0</v>
      </c>
      <c r="Q20" s="207">
        <f>ROUND(E20*P20,5)</f>
        <v>0</v>
      </c>
      <c r="R20" s="207"/>
      <c r="S20" s="207"/>
      <c r="T20" s="208">
        <v>0.22</v>
      </c>
      <c r="U20" s="207">
        <f>ROUND(E20*T20,2)</f>
        <v>34.94</v>
      </c>
      <c r="V20" s="199"/>
      <c r="W20" s="199"/>
      <c r="X20" s="199"/>
      <c r="Y20" s="199"/>
      <c r="Z20" s="199"/>
      <c r="AA20" s="199"/>
      <c r="AB20" s="199"/>
      <c r="AC20" s="199"/>
      <c r="AD20" s="199"/>
      <c r="AE20" s="199" t="s">
        <v>108</v>
      </c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</row>
    <row r="21" spans="1:60" outlineLevel="1" x14ac:dyDescent="0.2">
      <c r="A21" s="200"/>
      <c r="B21" s="200"/>
      <c r="C21" s="248" t="s">
        <v>127</v>
      </c>
      <c r="D21" s="209"/>
      <c r="E21" s="214">
        <v>158.79599999999999</v>
      </c>
      <c r="F21" s="217"/>
      <c r="G21" s="217"/>
      <c r="H21" s="217"/>
      <c r="I21" s="217"/>
      <c r="J21" s="217"/>
      <c r="K21" s="217"/>
      <c r="L21" s="217"/>
      <c r="M21" s="217"/>
      <c r="N21" s="207"/>
      <c r="O21" s="207"/>
      <c r="P21" s="207"/>
      <c r="Q21" s="207"/>
      <c r="R21" s="207"/>
      <c r="S21" s="207"/>
      <c r="T21" s="208"/>
      <c r="U21" s="207"/>
      <c r="V21" s="199"/>
      <c r="W21" s="199"/>
      <c r="X21" s="199"/>
      <c r="Y21" s="199"/>
      <c r="Z21" s="199"/>
      <c r="AA21" s="199"/>
      <c r="AB21" s="199"/>
      <c r="AC21" s="199"/>
      <c r="AD21" s="199"/>
      <c r="AE21" s="199" t="s">
        <v>113</v>
      </c>
      <c r="AF21" s="199">
        <v>0</v>
      </c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</row>
    <row r="22" spans="1:60" outlineLevel="1" x14ac:dyDescent="0.2">
      <c r="A22" s="200">
        <v>8</v>
      </c>
      <c r="B22" s="200" t="s">
        <v>128</v>
      </c>
      <c r="C22" s="247" t="s">
        <v>129</v>
      </c>
      <c r="D22" s="206" t="s">
        <v>118</v>
      </c>
      <c r="E22" s="213">
        <v>158.79599999999999</v>
      </c>
      <c r="F22" s="216"/>
      <c r="G22" s="217">
        <f>ROUND(E22*F22,2)</f>
        <v>0</v>
      </c>
      <c r="H22" s="216"/>
      <c r="I22" s="217">
        <f>ROUND(E22*H22,2)</f>
        <v>0</v>
      </c>
      <c r="J22" s="216"/>
      <c r="K22" s="217">
        <f>ROUND(E22*J22,2)</f>
        <v>0</v>
      </c>
      <c r="L22" s="217">
        <v>21</v>
      </c>
      <c r="M22" s="217">
        <f>G22*(1+L22/100)</f>
        <v>0</v>
      </c>
      <c r="N22" s="207">
        <v>0</v>
      </c>
      <c r="O22" s="207">
        <f>ROUND(E22*N22,5)</f>
        <v>0</v>
      </c>
      <c r="P22" s="207">
        <v>0</v>
      </c>
      <c r="Q22" s="207">
        <f>ROUND(E22*P22,5)</f>
        <v>0</v>
      </c>
      <c r="R22" s="207"/>
      <c r="S22" s="207"/>
      <c r="T22" s="208">
        <v>0.64680000000000004</v>
      </c>
      <c r="U22" s="207">
        <f>ROUND(E22*T22,2)</f>
        <v>102.71</v>
      </c>
      <c r="V22" s="199"/>
      <c r="W22" s="199"/>
      <c r="X22" s="199"/>
      <c r="Y22" s="199"/>
      <c r="Z22" s="199"/>
      <c r="AA22" s="199"/>
      <c r="AB22" s="199"/>
      <c r="AC22" s="199"/>
      <c r="AD22" s="199"/>
      <c r="AE22" s="199" t="s">
        <v>108</v>
      </c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</row>
    <row r="23" spans="1:60" outlineLevel="1" x14ac:dyDescent="0.2">
      <c r="A23" s="200"/>
      <c r="B23" s="200"/>
      <c r="C23" s="248" t="s">
        <v>127</v>
      </c>
      <c r="D23" s="209"/>
      <c r="E23" s="214">
        <v>158.79599999999999</v>
      </c>
      <c r="F23" s="217"/>
      <c r="G23" s="217"/>
      <c r="H23" s="217"/>
      <c r="I23" s="217"/>
      <c r="J23" s="217"/>
      <c r="K23" s="217"/>
      <c r="L23" s="217"/>
      <c r="M23" s="217"/>
      <c r="N23" s="207"/>
      <c r="O23" s="207"/>
      <c r="P23" s="207"/>
      <c r="Q23" s="207"/>
      <c r="R23" s="207"/>
      <c r="S23" s="207"/>
      <c r="T23" s="208"/>
      <c r="U23" s="207"/>
      <c r="V23" s="199"/>
      <c r="W23" s="199"/>
      <c r="X23" s="199"/>
      <c r="Y23" s="199"/>
      <c r="Z23" s="199"/>
      <c r="AA23" s="199"/>
      <c r="AB23" s="199"/>
      <c r="AC23" s="199"/>
      <c r="AD23" s="199"/>
      <c r="AE23" s="199" t="s">
        <v>113</v>
      </c>
      <c r="AF23" s="199">
        <v>0</v>
      </c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</row>
    <row r="24" spans="1:60" outlineLevel="1" x14ac:dyDescent="0.2">
      <c r="A24" s="200">
        <v>9</v>
      </c>
      <c r="B24" s="200" t="s">
        <v>130</v>
      </c>
      <c r="C24" s="247" t="s">
        <v>131</v>
      </c>
      <c r="D24" s="206" t="s">
        <v>118</v>
      </c>
      <c r="E24" s="213">
        <v>27.11016</v>
      </c>
      <c r="F24" s="216"/>
      <c r="G24" s="217">
        <f>ROUND(E24*F24,2)</f>
        <v>0</v>
      </c>
      <c r="H24" s="216"/>
      <c r="I24" s="217">
        <f>ROUND(E24*H24,2)</f>
        <v>0</v>
      </c>
      <c r="J24" s="216"/>
      <c r="K24" s="217">
        <f>ROUND(E24*J24,2)</f>
        <v>0</v>
      </c>
      <c r="L24" s="217">
        <v>21</v>
      </c>
      <c r="M24" s="217">
        <f>G24*(1+L24/100)</f>
        <v>0</v>
      </c>
      <c r="N24" s="207">
        <v>0</v>
      </c>
      <c r="O24" s="207">
        <f>ROUND(E24*N24,5)</f>
        <v>0</v>
      </c>
      <c r="P24" s="207">
        <v>0</v>
      </c>
      <c r="Q24" s="207">
        <f>ROUND(E24*P24,5)</f>
        <v>0</v>
      </c>
      <c r="R24" s="207"/>
      <c r="S24" s="207"/>
      <c r="T24" s="208">
        <v>0.36499999999999999</v>
      </c>
      <c r="U24" s="207">
        <f>ROUND(E24*T24,2)</f>
        <v>9.9</v>
      </c>
      <c r="V24" s="199"/>
      <c r="W24" s="199"/>
      <c r="X24" s="199"/>
      <c r="Y24" s="199"/>
      <c r="Z24" s="199"/>
      <c r="AA24" s="199"/>
      <c r="AB24" s="199"/>
      <c r="AC24" s="199"/>
      <c r="AD24" s="199"/>
      <c r="AE24" s="199" t="s">
        <v>108</v>
      </c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22.5" outlineLevel="1" x14ac:dyDescent="0.2">
      <c r="A25" s="200"/>
      <c r="B25" s="200"/>
      <c r="C25" s="248" t="s">
        <v>132</v>
      </c>
      <c r="D25" s="209"/>
      <c r="E25" s="214"/>
      <c r="F25" s="217"/>
      <c r="G25" s="217"/>
      <c r="H25" s="217"/>
      <c r="I25" s="217"/>
      <c r="J25" s="217"/>
      <c r="K25" s="217"/>
      <c r="L25" s="217"/>
      <c r="M25" s="217"/>
      <c r="N25" s="207"/>
      <c r="O25" s="207"/>
      <c r="P25" s="207"/>
      <c r="Q25" s="207"/>
      <c r="R25" s="207"/>
      <c r="S25" s="207"/>
      <c r="T25" s="208"/>
      <c r="U25" s="207"/>
      <c r="V25" s="199"/>
      <c r="W25" s="199"/>
      <c r="X25" s="199"/>
      <c r="Y25" s="199"/>
      <c r="Z25" s="199"/>
      <c r="AA25" s="199"/>
      <c r="AB25" s="199"/>
      <c r="AC25" s="199"/>
      <c r="AD25" s="199"/>
      <c r="AE25" s="199" t="s">
        <v>113</v>
      </c>
      <c r="AF25" s="199">
        <v>0</v>
      </c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</row>
    <row r="26" spans="1:60" outlineLevel="1" x14ac:dyDescent="0.2">
      <c r="A26" s="200"/>
      <c r="B26" s="200"/>
      <c r="C26" s="248" t="s">
        <v>133</v>
      </c>
      <c r="D26" s="209"/>
      <c r="E26" s="214">
        <v>2.09979</v>
      </c>
      <c r="F26" s="217"/>
      <c r="G26" s="217"/>
      <c r="H26" s="217"/>
      <c r="I26" s="217"/>
      <c r="J26" s="217"/>
      <c r="K26" s="217"/>
      <c r="L26" s="217"/>
      <c r="M26" s="217"/>
      <c r="N26" s="207"/>
      <c r="O26" s="207"/>
      <c r="P26" s="207"/>
      <c r="Q26" s="207"/>
      <c r="R26" s="207"/>
      <c r="S26" s="207"/>
      <c r="T26" s="208"/>
      <c r="U26" s="207"/>
      <c r="V26" s="199"/>
      <c r="W26" s="199"/>
      <c r="X26" s="199"/>
      <c r="Y26" s="199"/>
      <c r="Z26" s="199"/>
      <c r="AA26" s="199"/>
      <c r="AB26" s="199"/>
      <c r="AC26" s="199"/>
      <c r="AD26" s="199"/>
      <c r="AE26" s="199" t="s">
        <v>113</v>
      </c>
      <c r="AF26" s="199">
        <v>0</v>
      </c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</row>
    <row r="27" spans="1:60" outlineLevel="1" x14ac:dyDescent="0.2">
      <c r="A27" s="200"/>
      <c r="B27" s="200"/>
      <c r="C27" s="248" t="s">
        <v>134</v>
      </c>
      <c r="D27" s="209"/>
      <c r="E27" s="214">
        <v>2.0720700000000001</v>
      </c>
      <c r="F27" s="217"/>
      <c r="G27" s="217"/>
      <c r="H27" s="217"/>
      <c r="I27" s="217"/>
      <c r="J27" s="217"/>
      <c r="K27" s="217"/>
      <c r="L27" s="217"/>
      <c r="M27" s="217"/>
      <c r="N27" s="207"/>
      <c r="O27" s="207"/>
      <c r="P27" s="207"/>
      <c r="Q27" s="207"/>
      <c r="R27" s="207"/>
      <c r="S27" s="207"/>
      <c r="T27" s="208"/>
      <c r="U27" s="207"/>
      <c r="V27" s="199"/>
      <c r="W27" s="199"/>
      <c r="X27" s="199"/>
      <c r="Y27" s="199"/>
      <c r="Z27" s="199"/>
      <c r="AA27" s="199"/>
      <c r="AB27" s="199"/>
      <c r="AC27" s="199"/>
      <c r="AD27" s="199"/>
      <c r="AE27" s="199" t="s">
        <v>113</v>
      </c>
      <c r="AF27" s="199">
        <v>0</v>
      </c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</row>
    <row r="28" spans="1:60" outlineLevel="1" x14ac:dyDescent="0.2">
      <c r="A28" s="200"/>
      <c r="B28" s="200"/>
      <c r="C28" s="248" t="s">
        <v>135</v>
      </c>
      <c r="D28" s="209"/>
      <c r="E28" s="214">
        <v>2.06514</v>
      </c>
      <c r="F28" s="217"/>
      <c r="G28" s="217"/>
      <c r="H28" s="217"/>
      <c r="I28" s="217"/>
      <c r="J28" s="217"/>
      <c r="K28" s="217"/>
      <c r="L28" s="217"/>
      <c r="M28" s="217"/>
      <c r="N28" s="207"/>
      <c r="O28" s="207"/>
      <c r="P28" s="207"/>
      <c r="Q28" s="207"/>
      <c r="R28" s="207"/>
      <c r="S28" s="207"/>
      <c r="T28" s="208"/>
      <c r="U28" s="207"/>
      <c r="V28" s="199"/>
      <c r="W28" s="199"/>
      <c r="X28" s="199"/>
      <c r="Y28" s="199"/>
      <c r="Z28" s="199"/>
      <c r="AA28" s="199"/>
      <c r="AB28" s="199"/>
      <c r="AC28" s="199"/>
      <c r="AD28" s="199"/>
      <c r="AE28" s="199" t="s">
        <v>113</v>
      </c>
      <c r="AF28" s="199">
        <v>0</v>
      </c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</row>
    <row r="29" spans="1:60" outlineLevel="1" x14ac:dyDescent="0.2">
      <c r="A29" s="200"/>
      <c r="B29" s="200"/>
      <c r="C29" s="248" t="s">
        <v>136</v>
      </c>
      <c r="D29" s="209"/>
      <c r="E29" s="214">
        <v>2.0859299999999998</v>
      </c>
      <c r="F29" s="217"/>
      <c r="G29" s="217"/>
      <c r="H29" s="217"/>
      <c r="I29" s="217"/>
      <c r="J29" s="217"/>
      <c r="K29" s="217"/>
      <c r="L29" s="217"/>
      <c r="M29" s="217"/>
      <c r="N29" s="207"/>
      <c r="O29" s="207"/>
      <c r="P29" s="207"/>
      <c r="Q29" s="207"/>
      <c r="R29" s="207"/>
      <c r="S29" s="207"/>
      <c r="T29" s="208"/>
      <c r="U29" s="207"/>
      <c r="V29" s="199"/>
      <c r="W29" s="199"/>
      <c r="X29" s="199"/>
      <c r="Y29" s="199"/>
      <c r="Z29" s="199"/>
      <c r="AA29" s="199"/>
      <c r="AB29" s="199"/>
      <c r="AC29" s="199"/>
      <c r="AD29" s="199"/>
      <c r="AE29" s="199" t="s">
        <v>113</v>
      </c>
      <c r="AF29" s="199">
        <v>0</v>
      </c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</row>
    <row r="30" spans="1:60" outlineLevel="1" x14ac:dyDescent="0.2">
      <c r="A30" s="200"/>
      <c r="B30" s="200"/>
      <c r="C30" s="248" t="s">
        <v>137</v>
      </c>
      <c r="D30" s="209"/>
      <c r="E30" s="214">
        <v>2.1344400000000001</v>
      </c>
      <c r="F30" s="217"/>
      <c r="G30" s="217"/>
      <c r="H30" s="217"/>
      <c r="I30" s="217"/>
      <c r="J30" s="217"/>
      <c r="K30" s="217"/>
      <c r="L30" s="217"/>
      <c r="M30" s="217"/>
      <c r="N30" s="207"/>
      <c r="O30" s="207"/>
      <c r="P30" s="207"/>
      <c r="Q30" s="207"/>
      <c r="R30" s="207"/>
      <c r="S30" s="207"/>
      <c r="T30" s="208"/>
      <c r="U30" s="207"/>
      <c r="V30" s="199"/>
      <c r="W30" s="199"/>
      <c r="X30" s="199"/>
      <c r="Y30" s="199"/>
      <c r="Z30" s="199"/>
      <c r="AA30" s="199"/>
      <c r="AB30" s="199"/>
      <c r="AC30" s="199"/>
      <c r="AD30" s="199"/>
      <c r="AE30" s="199" t="s">
        <v>113</v>
      </c>
      <c r="AF30" s="199">
        <v>0</v>
      </c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</row>
    <row r="31" spans="1:60" outlineLevel="1" x14ac:dyDescent="0.2">
      <c r="A31" s="200"/>
      <c r="B31" s="200"/>
      <c r="C31" s="248" t="s">
        <v>138</v>
      </c>
      <c r="D31" s="209"/>
      <c r="E31" s="214">
        <v>2.12751</v>
      </c>
      <c r="F31" s="217"/>
      <c r="G31" s="217"/>
      <c r="H31" s="217"/>
      <c r="I31" s="217"/>
      <c r="J31" s="217"/>
      <c r="K31" s="217"/>
      <c r="L31" s="217"/>
      <c r="M31" s="217"/>
      <c r="N31" s="207"/>
      <c r="O31" s="207"/>
      <c r="P31" s="207"/>
      <c r="Q31" s="207"/>
      <c r="R31" s="207"/>
      <c r="S31" s="207"/>
      <c r="T31" s="208"/>
      <c r="U31" s="207"/>
      <c r="V31" s="199"/>
      <c r="W31" s="199"/>
      <c r="X31" s="199"/>
      <c r="Y31" s="199"/>
      <c r="Z31" s="199"/>
      <c r="AA31" s="199"/>
      <c r="AB31" s="199"/>
      <c r="AC31" s="199"/>
      <c r="AD31" s="199"/>
      <c r="AE31" s="199" t="s">
        <v>113</v>
      </c>
      <c r="AF31" s="199">
        <v>0</v>
      </c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</row>
    <row r="32" spans="1:60" outlineLevel="1" x14ac:dyDescent="0.2">
      <c r="A32" s="200"/>
      <c r="B32" s="200"/>
      <c r="C32" s="248" t="s">
        <v>139</v>
      </c>
      <c r="D32" s="209"/>
      <c r="E32" s="214">
        <v>3.1600799999999998</v>
      </c>
      <c r="F32" s="217"/>
      <c r="G32" s="217"/>
      <c r="H32" s="217"/>
      <c r="I32" s="217"/>
      <c r="J32" s="217"/>
      <c r="K32" s="217"/>
      <c r="L32" s="217"/>
      <c r="M32" s="217"/>
      <c r="N32" s="207"/>
      <c r="O32" s="207"/>
      <c r="P32" s="207"/>
      <c r="Q32" s="207"/>
      <c r="R32" s="207"/>
      <c r="S32" s="207"/>
      <c r="T32" s="208"/>
      <c r="U32" s="207"/>
      <c r="V32" s="199"/>
      <c r="W32" s="199"/>
      <c r="X32" s="199"/>
      <c r="Y32" s="199"/>
      <c r="Z32" s="199"/>
      <c r="AA32" s="199"/>
      <c r="AB32" s="199"/>
      <c r="AC32" s="199"/>
      <c r="AD32" s="199"/>
      <c r="AE32" s="199" t="s">
        <v>113</v>
      </c>
      <c r="AF32" s="199">
        <v>0</v>
      </c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</row>
    <row r="33" spans="1:60" outlineLevel="1" x14ac:dyDescent="0.2">
      <c r="A33" s="200"/>
      <c r="B33" s="200"/>
      <c r="C33" s="248" t="s">
        <v>140</v>
      </c>
      <c r="D33" s="209"/>
      <c r="E33" s="214">
        <v>3.1254300000000002</v>
      </c>
      <c r="F33" s="217"/>
      <c r="G33" s="217"/>
      <c r="H33" s="217"/>
      <c r="I33" s="217"/>
      <c r="J33" s="217"/>
      <c r="K33" s="217"/>
      <c r="L33" s="217"/>
      <c r="M33" s="217"/>
      <c r="N33" s="207"/>
      <c r="O33" s="207"/>
      <c r="P33" s="207"/>
      <c r="Q33" s="207"/>
      <c r="R33" s="207"/>
      <c r="S33" s="207"/>
      <c r="T33" s="208"/>
      <c r="U33" s="207"/>
      <c r="V33" s="199"/>
      <c r="W33" s="199"/>
      <c r="X33" s="199"/>
      <c r="Y33" s="199"/>
      <c r="Z33" s="199"/>
      <c r="AA33" s="199"/>
      <c r="AB33" s="199"/>
      <c r="AC33" s="199"/>
      <c r="AD33" s="199"/>
      <c r="AE33" s="199" t="s">
        <v>113</v>
      </c>
      <c r="AF33" s="199">
        <v>0</v>
      </c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</row>
    <row r="34" spans="1:60" outlineLevel="1" x14ac:dyDescent="0.2">
      <c r="A34" s="200"/>
      <c r="B34" s="200"/>
      <c r="C34" s="248" t="s">
        <v>141</v>
      </c>
      <c r="D34" s="209"/>
      <c r="E34" s="214">
        <v>2.03742</v>
      </c>
      <c r="F34" s="217"/>
      <c r="G34" s="217"/>
      <c r="H34" s="217"/>
      <c r="I34" s="217"/>
      <c r="J34" s="217"/>
      <c r="K34" s="217"/>
      <c r="L34" s="217"/>
      <c r="M34" s="217"/>
      <c r="N34" s="207"/>
      <c r="O34" s="207"/>
      <c r="P34" s="207"/>
      <c r="Q34" s="207"/>
      <c r="R34" s="207"/>
      <c r="S34" s="207"/>
      <c r="T34" s="208"/>
      <c r="U34" s="207"/>
      <c r="V34" s="199"/>
      <c r="W34" s="199"/>
      <c r="X34" s="199"/>
      <c r="Y34" s="199"/>
      <c r="Z34" s="199"/>
      <c r="AA34" s="199"/>
      <c r="AB34" s="199"/>
      <c r="AC34" s="199"/>
      <c r="AD34" s="199"/>
      <c r="AE34" s="199" t="s">
        <v>113</v>
      </c>
      <c r="AF34" s="199">
        <v>0</v>
      </c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</row>
    <row r="35" spans="1:60" outlineLevel="1" x14ac:dyDescent="0.2">
      <c r="A35" s="200"/>
      <c r="B35" s="200"/>
      <c r="C35" s="248" t="s">
        <v>142</v>
      </c>
      <c r="D35" s="209"/>
      <c r="E35" s="214">
        <v>2.03742</v>
      </c>
      <c r="F35" s="217"/>
      <c r="G35" s="217"/>
      <c r="H35" s="217"/>
      <c r="I35" s="217"/>
      <c r="J35" s="217"/>
      <c r="K35" s="217"/>
      <c r="L35" s="217"/>
      <c r="M35" s="217"/>
      <c r="N35" s="207"/>
      <c r="O35" s="207"/>
      <c r="P35" s="207"/>
      <c r="Q35" s="207"/>
      <c r="R35" s="207"/>
      <c r="S35" s="207"/>
      <c r="T35" s="208"/>
      <c r="U35" s="207"/>
      <c r="V35" s="199"/>
      <c r="W35" s="199"/>
      <c r="X35" s="199"/>
      <c r="Y35" s="199"/>
      <c r="Z35" s="199"/>
      <c r="AA35" s="199"/>
      <c r="AB35" s="199"/>
      <c r="AC35" s="199"/>
      <c r="AD35" s="199"/>
      <c r="AE35" s="199" t="s">
        <v>113</v>
      </c>
      <c r="AF35" s="199">
        <v>0</v>
      </c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</row>
    <row r="36" spans="1:60" outlineLevel="1" x14ac:dyDescent="0.2">
      <c r="A36" s="200"/>
      <c r="B36" s="200"/>
      <c r="C36" s="248" t="s">
        <v>143</v>
      </c>
      <c r="D36" s="209"/>
      <c r="E36" s="214">
        <v>2.0720700000000001</v>
      </c>
      <c r="F36" s="217"/>
      <c r="G36" s="217"/>
      <c r="H36" s="217"/>
      <c r="I36" s="217"/>
      <c r="J36" s="217"/>
      <c r="K36" s="217"/>
      <c r="L36" s="217"/>
      <c r="M36" s="217"/>
      <c r="N36" s="207"/>
      <c r="O36" s="207"/>
      <c r="P36" s="207"/>
      <c r="Q36" s="207"/>
      <c r="R36" s="207"/>
      <c r="S36" s="207"/>
      <c r="T36" s="208"/>
      <c r="U36" s="207"/>
      <c r="V36" s="199"/>
      <c r="W36" s="199"/>
      <c r="X36" s="199"/>
      <c r="Y36" s="199"/>
      <c r="Z36" s="199"/>
      <c r="AA36" s="199"/>
      <c r="AB36" s="199"/>
      <c r="AC36" s="199"/>
      <c r="AD36" s="199"/>
      <c r="AE36" s="199" t="s">
        <v>113</v>
      </c>
      <c r="AF36" s="199">
        <v>0</v>
      </c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</row>
    <row r="37" spans="1:60" outlineLevel="1" x14ac:dyDescent="0.2">
      <c r="A37" s="200"/>
      <c r="B37" s="200"/>
      <c r="C37" s="248" t="s">
        <v>144</v>
      </c>
      <c r="D37" s="209"/>
      <c r="E37" s="214">
        <v>2.0928599999999999</v>
      </c>
      <c r="F37" s="217"/>
      <c r="G37" s="217"/>
      <c r="H37" s="217"/>
      <c r="I37" s="217"/>
      <c r="J37" s="217"/>
      <c r="K37" s="217"/>
      <c r="L37" s="217"/>
      <c r="M37" s="217"/>
      <c r="N37" s="207"/>
      <c r="O37" s="207"/>
      <c r="P37" s="207"/>
      <c r="Q37" s="207"/>
      <c r="R37" s="207"/>
      <c r="S37" s="207"/>
      <c r="T37" s="208"/>
      <c r="U37" s="207"/>
      <c r="V37" s="199"/>
      <c r="W37" s="199"/>
      <c r="X37" s="199"/>
      <c r="Y37" s="199"/>
      <c r="Z37" s="199"/>
      <c r="AA37" s="199"/>
      <c r="AB37" s="199"/>
      <c r="AC37" s="199"/>
      <c r="AD37" s="199"/>
      <c r="AE37" s="199" t="s">
        <v>113</v>
      </c>
      <c r="AF37" s="199">
        <v>0</v>
      </c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</row>
    <row r="38" spans="1:60" outlineLevel="1" x14ac:dyDescent="0.2">
      <c r="A38" s="200">
        <v>10</v>
      </c>
      <c r="B38" s="200" t="s">
        <v>145</v>
      </c>
      <c r="C38" s="247" t="s">
        <v>146</v>
      </c>
      <c r="D38" s="206" t="s">
        <v>118</v>
      </c>
      <c r="E38" s="213">
        <v>27.11016</v>
      </c>
      <c r="F38" s="216"/>
      <c r="G38" s="217">
        <f>ROUND(E38*F38,2)</f>
        <v>0</v>
      </c>
      <c r="H38" s="216"/>
      <c r="I38" s="217">
        <f>ROUND(E38*H38,2)</f>
        <v>0</v>
      </c>
      <c r="J38" s="216"/>
      <c r="K38" s="217">
        <f>ROUND(E38*J38,2)</f>
        <v>0</v>
      </c>
      <c r="L38" s="217">
        <v>21</v>
      </c>
      <c r="M38" s="217">
        <f>G38*(1+L38/100)</f>
        <v>0</v>
      </c>
      <c r="N38" s="207">
        <v>0</v>
      </c>
      <c r="O38" s="207">
        <f>ROUND(E38*N38,5)</f>
        <v>0</v>
      </c>
      <c r="P38" s="207">
        <v>0</v>
      </c>
      <c r="Q38" s="207">
        <f>ROUND(E38*P38,5)</f>
        <v>0</v>
      </c>
      <c r="R38" s="207"/>
      <c r="S38" s="207"/>
      <c r="T38" s="208">
        <v>8.4000000000000005E-2</v>
      </c>
      <c r="U38" s="207">
        <f>ROUND(E38*T38,2)</f>
        <v>2.2799999999999998</v>
      </c>
      <c r="V38" s="199"/>
      <c r="W38" s="199"/>
      <c r="X38" s="199"/>
      <c r="Y38" s="199"/>
      <c r="Z38" s="199"/>
      <c r="AA38" s="199"/>
      <c r="AB38" s="199"/>
      <c r="AC38" s="199"/>
      <c r="AD38" s="199"/>
      <c r="AE38" s="199" t="s">
        <v>108</v>
      </c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</row>
    <row r="39" spans="1:60" ht="22.5" outlineLevel="1" x14ac:dyDescent="0.2">
      <c r="A39" s="200"/>
      <c r="B39" s="200"/>
      <c r="C39" s="248" t="s">
        <v>132</v>
      </c>
      <c r="D39" s="209"/>
      <c r="E39" s="214"/>
      <c r="F39" s="217"/>
      <c r="G39" s="217"/>
      <c r="H39" s="217"/>
      <c r="I39" s="217"/>
      <c r="J39" s="217"/>
      <c r="K39" s="217"/>
      <c r="L39" s="217"/>
      <c r="M39" s="217"/>
      <c r="N39" s="207"/>
      <c r="O39" s="207"/>
      <c r="P39" s="207"/>
      <c r="Q39" s="207"/>
      <c r="R39" s="207"/>
      <c r="S39" s="207"/>
      <c r="T39" s="208"/>
      <c r="U39" s="207"/>
      <c r="V39" s="199"/>
      <c r="W39" s="199"/>
      <c r="X39" s="199"/>
      <c r="Y39" s="199"/>
      <c r="Z39" s="199"/>
      <c r="AA39" s="199"/>
      <c r="AB39" s="199"/>
      <c r="AC39" s="199"/>
      <c r="AD39" s="199"/>
      <c r="AE39" s="199" t="s">
        <v>113</v>
      </c>
      <c r="AF39" s="199">
        <v>0</v>
      </c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</row>
    <row r="40" spans="1:60" outlineLevel="1" x14ac:dyDescent="0.2">
      <c r="A40" s="200"/>
      <c r="B40" s="200"/>
      <c r="C40" s="248" t="s">
        <v>133</v>
      </c>
      <c r="D40" s="209"/>
      <c r="E40" s="214">
        <v>2.09979</v>
      </c>
      <c r="F40" s="217"/>
      <c r="G40" s="217"/>
      <c r="H40" s="217"/>
      <c r="I40" s="217"/>
      <c r="J40" s="217"/>
      <c r="K40" s="217"/>
      <c r="L40" s="217"/>
      <c r="M40" s="217"/>
      <c r="N40" s="207"/>
      <c r="O40" s="207"/>
      <c r="P40" s="207"/>
      <c r="Q40" s="207"/>
      <c r="R40" s="207"/>
      <c r="S40" s="207"/>
      <c r="T40" s="208"/>
      <c r="U40" s="207"/>
      <c r="V40" s="199"/>
      <c r="W40" s="199"/>
      <c r="X40" s="199"/>
      <c r="Y40" s="199"/>
      <c r="Z40" s="199"/>
      <c r="AA40" s="199"/>
      <c r="AB40" s="199"/>
      <c r="AC40" s="199"/>
      <c r="AD40" s="199"/>
      <c r="AE40" s="199" t="s">
        <v>113</v>
      </c>
      <c r="AF40" s="199">
        <v>0</v>
      </c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</row>
    <row r="41" spans="1:60" outlineLevel="1" x14ac:dyDescent="0.2">
      <c r="A41" s="200"/>
      <c r="B41" s="200"/>
      <c r="C41" s="248" t="s">
        <v>134</v>
      </c>
      <c r="D41" s="209"/>
      <c r="E41" s="214">
        <v>2.0720700000000001</v>
      </c>
      <c r="F41" s="217"/>
      <c r="G41" s="217"/>
      <c r="H41" s="217"/>
      <c r="I41" s="217"/>
      <c r="J41" s="217"/>
      <c r="K41" s="217"/>
      <c r="L41" s="217"/>
      <c r="M41" s="217"/>
      <c r="N41" s="207"/>
      <c r="O41" s="207"/>
      <c r="P41" s="207"/>
      <c r="Q41" s="207"/>
      <c r="R41" s="207"/>
      <c r="S41" s="207"/>
      <c r="T41" s="208"/>
      <c r="U41" s="207"/>
      <c r="V41" s="199"/>
      <c r="W41" s="199"/>
      <c r="X41" s="199"/>
      <c r="Y41" s="199"/>
      <c r="Z41" s="199"/>
      <c r="AA41" s="199"/>
      <c r="AB41" s="199"/>
      <c r="AC41" s="199"/>
      <c r="AD41" s="199"/>
      <c r="AE41" s="199" t="s">
        <v>113</v>
      </c>
      <c r="AF41" s="199">
        <v>0</v>
      </c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</row>
    <row r="42" spans="1:60" outlineLevel="1" x14ac:dyDescent="0.2">
      <c r="A42" s="200"/>
      <c r="B42" s="200"/>
      <c r="C42" s="248" t="s">
        <v>135</v>
      </c>
      <c r="D42" s="209"/>
      <c r="E42" s="214">
        <v>2.06514</v>
      </c>
      <c r="F42" s="217"/>
      <c r="G42" s="217"/>
      <c r="H42" s="217"/>
      <c r="I42" s="217"/>
      <c r="J42" s="217"/>
      <c r="K42" s="217"/>
      <c r="L42" s="217"/>
      <c r="M42" s="217"/>
      <c r="N42" s="207"/>
      <c r="O42" s="207"/>
      <c r="P42" s="207"/>
      <c r="Q42" s="207"/>
      <c r="R42" s="207"/>
      <c r="S42" s="207"/>
      <c r="T42" s="208"/>
      <c r="U42" s="207"/>
      <c r="V42" s="199"/>
      <c r="W42" s="199"/>
      <c r="X42" s="199"/>
      <c r="Y42" s="199"/>
      <c r="Z42" s="199"/>
      <c r="AA42" s="199"/>
      <c r="AB42" s="199"/>
      <c r="AC42" s="199"/>
      <c r="AD42" s="199"/>
      <c r="AE42" s="199" t="s">
        <v>113</v>
      </c>
      <c r="AF42" s="199">
        <v>0</v>
      </c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</row>
    <row r="43" spans="1:60" outlineLevel="1" x14ac:dyDescent="0.2">
      <c r="A43" s="200"/>
      <c r="B43" s="200"/>
      <c r="C43" s="248" t="s">
        <v>136</v>
      </c>
      <c r="D43" s="209"/>
      <c r="E43" s="214">
        <v>2.0859299999999998</v>
      </c>
      <c r="F43" s="217"/>
      <c r="G43" s="217"/>
      <c r="H43" s="217"/>
      <c r="I43" s="217"/>
      <c r="J43" s="217"/>
      <c r="K43" s="217"/>
      <c r="L43" s="217"/>
      <c r="M43" s="217"/>
      <c r="N43" s="207"/>
      <c r="O43" s="207"/>
      <c r="P43" s="207"/>
      <c r="Q43" s="207"/>
      <c r="R43" s="207"/>
      <c r="S43" s="207"/>
      <c r="T43" s="208"/>
      <c r="U43" s="207"/>
      <c r="V43" s="199"/>
      <c r="W43" s="199"/>
      <c r="X43" s="199"/>
      <c r="Y43" s="199"/>
      <c r="Z43" s="199"/>
      <c r="AA43" s="199"/>
      <c r="AB43" s="199"/>
      <c r="AC43" s="199"/>
      <c r="AD43" s="199"/>
      <c r="AE43" s="199" t="s">
        <v>113</v>
      </c>
      <c r="AF43" s="199">
        <v>0</v>
      </c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</row>
    <row r="44" spans="1:60" outlineLevel="1" x14ac:dyDescent="0.2">
      <c r="A44" s="200"/>
      <c r="B44" s="200"/>
      <c r="C44" s="248" t="s">
        <v>137</v>
      </c>
      <c r="D44" s="209"/>
      <c r="E44" s="214">
        <v>2.1344400000000001</v>
      </c>
      <c r="F44" s="217"/>
      <c r="G44" s="217"/>
      <c r="H44" s="217"/>
      <c r="I44" s="217"/>
      <c r="J44" s="217"/>
      <c r="K44" s="217"/>
      <c r="L44" s="217"/>
      <c r="M44" s="217"/>
      <c r="N44" s="207"/>
      <c r="O44" s="207"/>
      <c r="P44" s="207"/>
      <c r="Q44" s="207"/>
      <c r="R44" s="207"/>
      <c r="S44" s="207"/>
      <c r="T44" s="208"/>
      <c r="U44" s="207"/>
      <c r="V44" s="199"/>
      <c r="W44" s="199"/>
      <c r="X44" s="199"/>
      <c r="Y44" s="199"/>
      <c r="Z44" s="199"/>
      <c r="AA44" s="199"/>
      <c r="AB44" s="199"/>
      <c r="AC44" s="199"/>
      <c r="AD44" s="199"/>
      <c r="AE44" s="199" t="s">
        <v>113</v>
      </c>
      <c r="AF44" s="199">
        <v>0</v>
      </c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</row>
    <row r="45" spans="1:60" outlineLevel="1" x14ac:dyDescent="0.2">
      <c r="A45" s="200"/>
      <c r="B45" s="200"/>
      <c r="C45" s="248" t="s">
        <v>138</v>
      </c>
      <c r="D45" s="209"/>
      <c r="E45" s="214">
        <v>2.12751</v>
      </c>
      <c r="F45" s="217"/>
      <c r="G45" s="217"/>
      <c r="H45" s="217"/>
      <c r="I45" s="217"/>
      <c r="J45" s="217"/>
      <c r="K45" s="217"/>
      <c r="L45" s="217"/>
      <c r="M45" s="217"/>
      <c r="N45" s="207"/>
      <c r="O45" s="207"/>
      <c r="P45" s="207"/>
      <c r="Q45" s="207"/>
      <c r="R45" s="207"/>
      <c r="S45" s="207"/>
      <c r="T45" s="208"/>
      <c r="U45" s="207"/>
      <c r="V45" s="199"/>
      <c r="W45" s="199"/>
      <c r="X45" s="199"/>
      <c r="Y45" s="199"/>
      <c r="Z45" s="199"/>
      <c r="AA45" s="199"/>
      <c r="AB45" s="199"/>
      <c r="AC45" s="199"/>
      <c r="AD45" s="199"/>
      <c r="AE45" s="199" t="s">
        <v>113</v>
      </c>
      <c r="AF45" s="199">
        <v>0</v>
      </c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</row>
    <row r="46" spans="1:60" outlineLevel="1" x14ac:dyDescent="0.2">
      <c r="A46" s="200"/>
      <c r="B46" s="200"/>
      <c r="C46" s="248" t="s">
        <v>139</v>
      </c>
      <c r="D46" s="209"/>
      <c r="E46" s="214">
        <v>3.1600799999999998</v>
      </c>
      <c r="F46" s="217"/>
      <c r="G46" s="217"/>
      <c r="H46" s="217"/>
      <c r="I46" s="217"/>
      <c r="J46" s="217"/>
      <c r="K46" s="217"/>
      <c r="L46" s="217"/>
      <c r="M46" s="217"/>
      <c r="N46" s="207"/>
      <c r="O46" s="207"/>
      <c r="P46" s="207"/>
      <c r="Q46" s="207"/>
      <c r="R46" s="207"/>
      <c r="S46" s="207"/>
      <c r="T46" s="208"/>
      <c r="U46" s="207"/>
      <c r="V46" s="199"/>
      <c r="W46" s="199"/>
      <c r="X46" s="199"/>
      <c r="Y46" s="199"/>
      <c r="Z46" s="199"/>
      <c r="AA46" s="199"/>
      <c r="AB46" s="199"/>
      <c r="AC46" s="199"/>
      <c r="AD46" s="199"/>
      <c r="AE46" s="199" t="s">
        <v>113</v>
      </c>
      <c r="AF46" s="199">
        <v>0</v>
      </c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</row>
    <row r="47" spans="1:60" outlineLevel="1" x14ac:dyDescent="0.2">
      <c r="A47" s="200"/>
      <c r="B47" s="200"/>
      <c r="C47" s="248" t="s">
        <v>140</v>
      </c>
      <c r="D47" s="209"/>
      <c r="E47" s="214">
        <v>3.1254300000000002</v>
      </c>
      <c r="F47" s="217"/>
      <c r="G47" s="217"/>
      <c r="H47" s="217"/>
      <c r="I47" s="217"/>
      <c r="J47" s="217"/>
      <c r="K47" s="217"/>
      <c r="L47" s="217"/>
      <c r="M47" s="217"/>
      <c r="N47" s="207"/>
      <c r="O47" s="207"/>
      <c r="P47" s="207"/>
      <c r="Q47" s="207"/>
      <c r="R47" s="207"/>
      <c r="S47" s="207"/>
      <c r="T47" s="208"/>
      <c r="U47" s="207"/>
      <c r="V47" s="199"/>
      <c r="W47" s="199"/>
      <c r="X47" s="199"/>
      <c r="Y47" s="199"/>
      <c r="Z47" s="199"/>
      <c r="AA47" s="199"/>
      <c r="AB47" s="199"/>
      <c r="AC47" s="199"/>
      <c r="AD47" s="199"/>
      <c r="AE47" s="199" t="s">
        <v>113</v>
      </c>
      <c r="AF47" s="199">
        <v>0</v>
      </c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</row>
    <row r="48" spans="1:60" outlineLevel="1" x14ac:dyDescent="0.2">
      <c r="A48" s="200"/>
      <c r="B48" s="200"/>
      <c r="C48" s="248" t="s">
        <v>141</v>
      </c>
      <c r="D48" s="209"/>
      <c r="E48" s="214">
        <v>2.03742</v>
      </c>
      <c r="F48" s="217"/>
      <c r="G48" s="217"/>
      <c r="H48" s="217"/>
      <c r="I48" s="217"/>
      <c r="J48" s="217"/>
      <c r="K48" s="217"/>
      <c r="L48" s="217"/>
      <c r="M48" s="217"/>
      <c r="N48" s="207"/>
      <c r="O48" s="207"/>
      <c r="P48" s="207"/>
      <c r="Q48" s="207"/>
      <c r="R48" s="207"/>
      <c r="S48" s="207"/>
      <c r="T48" s="208"/>
      <c r="U48" s="207"/>
      <c r="V48" s="199"/>
      <c r="W48" s="199"/>
      <c r="X48" s="199"/>
      <c r="Y48" s="199"/>
      <c r="Z48" s="199"/>
      <c r="AA48" s="199"/>
      <c r="AB48" s="199"/>
      <c r="AC48" s="199"/>
      <c r="AD48" s="199"/>
      <c r="AE48" s="199" t="s">
        <v>113</v>
      </c>
      <c r="AF48" s="199">
        <v>0</v>
      </c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</row>
    <row r="49" spans="1:60" outlineLevel="1" x14ac:dyDescent="0.2">
      <c r="A49" s="200"/>
      <c r="B49" s="200"/>
      <c r="C49" s="248" t="s">
        <v>142</v>
      </c>
      <c r="D49" s="209"/>
      <c r="E49" s="214">
        <v>2.03742</v>
      </c>
      <c r="F49" s="217"/>
      <c r="G49" s="217"/>
      <c r="H49" s="217"/>
      <c r="I49" s="217"/>
      <c r="J49" s="217"/>
      <c r="K49" s="217"/>
      <c r="L49" s="217"/>
      <c r="M49" s="217"/>
      <c r="N49" s="207"/>
      <c r="O49" s="207"/>
      <c r="P49" s="207"/>
      <c r="Q49" s="207"/>
      <c r="R49" s="207"/>
      <c r="S49" s="207"/>
      <c r="T49" s="208"/>
      <c r="U49" s="207"/>
      <c r="V49" s="199"/>
      <c r="W49" s="199"/>
      <c r="X49" s="199"/>
      <c r="Y49" s="199"/>
      <c r="Z49" s="199"/>
      <c r="AA49" s="199"/>
      <c r="AB49" s="199"/>
      <c r="AC49" s="199"/>
      <c r="AD49" s="199"/>
      <c r="AE49" s="199" t="s">
        <v>113</v>
      </c>
      <c r="AF49" s="199">
        <v>0</v>
      </c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</row>
    <row r="50" spans="1:60" outlineLevel="1" x14ac:dyDescent="0.2">
      <c r="A50" s="200"/>
      <c r="B50" s="200"/>
      <c r="C50" s="248" t="s">
        <v>143</v>
      </c>
      <c r="D50" s="209"/>
      <c r="E50" s="214">
        <v>2.0720700000000001</v>
      </c>
      <c r="F50" s="217"/>
      <c r="G50" s="217"/>
      <c r="H50" s="217"/>
      <c r="I50" s="217"/>
      <c r="J50" s="217"/>
      <c r="K50" s="217"/>
      <c r="L50" s="217"/>
      <c r="M50" s="217"/>
      <c r="N50" s="207"/>
      <c r="O50" s="207"/>
      <c r="P50" s="207"/>
      <c r="Q50" s="207"/>
      <c r="R50" s="207"/>
      <c r="S50" s="207"/>
      <c r="T50" s="208"/>
      <c r="U50" s="207"/>
      <c r="V50" s="199"/>
      <c r="W50" s="199"/>
      <c r="X50" s="199"/>
      <c r="Y50" s="199"/>
      <c r="Z50" s="199"/>
      <c r="AA50" s="199"/>
      <c r="AB50" s="199"/>
      <c r="AC50" s="199"/>
      <c r="AD50" s="199"/>
      <c r="AE50" s="199" t="s">
        <v>113</v>
      </c>
      <c r="AF50" s="199">
        <v>0</v>
      </c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</row>
    <row r="51" spans="1:60" outlineLevel="1" x14ac:dyDescent="0.2">
      <c r="A51" s="200"/>
      <c r="B51" s="200"/>
      <c r="C51" s="248" t="s">
        <v>144</v>
      </c>
      <c r="D51" s="209"/>
      <c r="E51" s="214">
        <v>2.0928599999999999</v>
      </c>
      <c r="F51" s="217"/>
      <c r="G51" s="217"/>
      <c r="H51" s="217"/>
      <c r="I51" s="217"/>
      <c r="J51" s="217"/>
      <c r="K51" s="217"/>
      <c r="L51" s="217"/>
      <c r="M51" s="217"/>
      <c r="N51" s="207"/>
      <c r="O51" s="207"/>
      <c r="P51" s="207"/>
      <c r="Q51" s="207"/>
      <c r="R51" s="207"/>
      <c r="S51" s="207"/>
      <c r="T51" s="208"/>
      <c r="U51" s="207"/>
      <c r="V51" s="199"/>
      <c r="W51" s="199"/>
      <c r="X51" s="199"/>
      <c r="Y51" s="199"/>
      <c r="Z51" s="199"/>
      <c r="AA51" s="199"/>
      <c r="AB51" s="199"/>
      <c r="AC51" s="199"/>
      <c r="AD51" s="199"/>
      <c r="AE51" s="199" t="s">
        <v>113</v>
      </c>
      <c r="AF51" s="199">
        <v>0</v>
      </c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</row>
    <row r="52" spans="1:60" outlineLevel="1" x14ac:dyDescent="0.2">
      <c r="A52" s="200">
        <v>11</v>
      </c>
      <c r="B52" s="200" t="s">
        <v>147</v>
      </c>
      <c r="C52" s="247" t="s">
        <v>148</v>
      </c>
      <c r="D52" s="206" t="s">
        <v>118</v>
      </c>
      <c r="E52" s="213">
        <v>11.618639999999999</v>
      </c>
      <c r="F52" s="216"/>
      <c r="G52" s="217">
        <f>ROUND(E52*F52,2)</f>
        <v>0</v>
      </c>
      <c r="H52" s="216"/>
      <c r="I52" s="217">
        <f>ROUND(E52*H52,2)</f>
        <v>0</v>
      </c>
      <c r="J52" s="216"/>
      <c r="K52" s="217">
        <f>ROUND(E52*J52,2)</f>
        <v>0</v>
      </c>
      <c r="L52" s="217">
        <v>21</v>
      </c>
      <c r="M52" s="217">
        <f>G52*(1+L52/100)</f>
        <v>0</v>
      </c>
      <c r="N52" s="207">
        <v>0</v>
      </c>
      <c r="O52" s="207">
        <f>ROUND(E52*N52,5)</f>
        <v>0</v>
      </c>
      <c r="P52" s="207">
        <v>0</v>
      </c>
      <c r="Q52" s="207">
        <f>ROUND(E52*P52,5)</f>
        <v>0</v>
      </c>
      <c r="R52" s="207"/>
      <c r="S52" s="207"/>
      <c r="T52" s="208">
        <v>0.48499999999999999</v>
      </c>
      <c r="U52" s="207">
        <f>ROUND(E52*T52,2)</f>
        <v>5.64</v>
      </c>
      <c r="V52" s="199"/>
      <c r="W52" s="199"/>
      <c r="X52" s="199"/>
      <c r="Y52" s="199"/>
      <c r="Z52" s="199"/>
      <c r="AA52" s="199"/>
      <c r="AB52" s="199"/>
      <c r="AC52" s="199"/>
      <c r="AD52" s="199"/>
      <c r="AE52" s="199" t="s">
        <v>108</v>
      </c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</row>
    <row r="53" spans="1:60" ht="22.5" outlineLevel="1" x14ac:dyDescent="0.2">
      <c r="A53" s="200"/>
      <c r="B53" s="200"/>
      <c r="C53" s="248" t="s">
        <v>149</v>
      </c>
      <c r="D53" s="209"/>
      <c r="E53" s="214"/>
      <c r="F53" s="217"/>
      <c r="G53" s="217"/>
      <c r="H53" s="217"/>
      <c r="I53" s="217"/>
      <c r="J53" s="217"/>
      <c r="K53" s="217"/>
      <c r="L53" s="217"/>
      <c r="M53" s="217"/>
      <c r="N53" s="207"/>
      <c r="O53" s="207"/>
      <c r="P53" s="207"/>
      <c r="Q53" s="207"/>
      <c r="R53" s="207"/>
      <c r="S53" s="207"/>
      <c r="T53" s="208"/>
      <c r="U53" s="207"/>
      <c r="V53" s="199"/>
      <c r="W53" s="199"/>
      <c r="X53" s="199"/>
      <c r="Y53" s="199"/>
      <c r="Z53" s="199"/>
      <c r="AA53" s="199"/>
      <c r="AB53" s="199"/>
      <c r="AC53" s="199"/>
      <c r="AD53" s="199"/>
      <c r="AE53" s="199" t="s">
        <v>113</v>
      </c>
      <c r="AF53" s="199">
        <v>0</v>
      </c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</row>
    <row r="54" spans="1:60" outlineLevel="1" x14ac:dyDescent="0.2">
      <c r="A54" s="200"/>
      <c r="B54" s="200"/>
      <c r="C54" s="248" t="s">
        <v>150</v>
      </c>
      <c r="D54" s="209"/>
      <c r="E54" s="214">
        <v>0.89990999999999999</v>
      </c>
      <c r="F54" s="217"/>
      <c r="G54" s="217"/>
      <c r="H54" s="217"/>
      <c r="I54" s="217"/>
      <c r="J54" s="217"/>
      <c r="K54" s="217"/>
      <c r="L54" s="217"/>
      <c r="M54" s="217"/>
      <c r="N54" s="207"/>
      <c r="O54" s="207"/>
      <c r="P54" s="207"/>
      <c r="Q54" s="207"/>
      <c r="R54" s="207"/>
      <c r="S54" s="207"/>
      <c r="T54" s="208"/>
      <c r="U54" s="207"/>
      <c r="V54" s="199"/>
      <c r="W54" s="199"/>
      <c r="X54" s="199"/>
      <c r="Y54" s="199"/>
      <c r="Z54" s="199"/>
      <c r="AA54" s="199"/>
      <c r="AB54" s="199"/>
      <c r="AC54" s="199"/>
      <c r="AD54" s="199"/>
      <c r="AE54" s="199" t="s">
        <v>113</v>
      </c>
      <c r="AF54" s="199">
        <v>0</v>
      </c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</row>
    <row r="55" spans="1:60" outlineLevel="1" x14ac:dyDescent="0.2">
      <c r="A55" s="200"/>
      <c r="B55" s="200"/>
      <c r="C55" s="248" t="s">
        <v>151</v>
      </c>
      <c r="D55" s="209"/>
      <c r="E55" s="214">
        <v>0.88802999999999999</v>
      </c>
      <c r="F55" s="217"/>
      <c r="G55" s="217"/>
      <c r="H55" s="217"/>
      <c r="I55" s="217"/>
      <c r="J55" s="217"/>
      <c r="K55" s="217"/>
      <c r="L55" s="217"/>
      <c r="M55" s="217"/>
      <c r="N55" s="207"/>
      <c r="O55" s="207"/>
      <c r="P55" s="207"/>
      <c r="Q55" s="207"/>
      <c r="R55" s="207"/>
      <c r="S55" s="207"/>
      <c r="T55" s="208"/>
      <c r="U55" s="207"/>
      <c r="V55" s="199"/>
      <c r="W55" s="199"/>
      <c r="X55" s="199"/>
      <c r="Y55" s="199"/>
      <c r="Z55" s="199"/>
      <c r="AA55" s="199"/>
      <c r="AB55" s="199"/>
      <c r="AC55" s="199"/>
      <c r="AD55" s="199"/>
      <c r="AE55" s="199" t="s">
        <v>113</v>
      </c>
      <c r="AF55" s="199">
        <v>0</v>
      </c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</row>
    <row r="56" spans="1:60" outlineLevel="1" x14ac:dyDescent="0.2">
      <c r="A56" s="200"/>
      <c r="B56" s="200"/>
      <c r="C56" s="248" t="s">
        <v>152</v>
      </c>
      <c r="D56" s="209"/>
      <c r="E56" s="214">
        <v>0.88505999999999996</v>
      </c>
      <c r="F56" s="217"/>
      <c r="G56" s="217"/>
      <c r="H56" s="217"/>
      <c r="I56" s="217"/>
      <c r="J56" s="217"/>
      <c r="K56" s="217"/>
      <c r="L56" s="217"/>
      <c r="M56" s="217"/>
      <c r="N56" s="207"/>
      <c r="O56" s="207"/>
      <c r="P56" s="207"/>
      <c r="Q56" s="207"/>
      <c r="R56" s="207"/>
      <c r="S56" s="207"/>
      <c r="T56" s="208"/>
      <c r="U56" s="207"/>
      <c r="V56" s="199"/>
      <c r="W56" s="199"/>
      <c r="X56" s="199"/>
      <c r="Y56" s="199"/>
      <c r="Z56" s="199"/>
      <c r="AA56" s="199"/>
      <c r="AB56" s="199"/>
      <c r="AC56" s="199"/>
      <c r="AD56" s="199"/>
      <c r="AE56" s="199" t="s">
        <v>113</v>
      </c>
      <c r="AF56" s="199">
        <v>0</v>
      </c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</row>
    <row r="57" spans="1:60" outlineLevel="1" x14ac:dyDescent="0.2">
      <c r="A57" s="200"/>
      <c r="B57" s="200"/>
      <c r="C57" s="248" t="s">
        <v>153</v>
      </c>
      <c r="D57" s="209"/>
      <c r="E57" s="214">
        <v>0.89397000000000004</v>
      </c>
      <c r="F57" s="217"/>
      <c r="G57" s="217"/>
      <c r="H57" s="217"/>
      <c r="I57" s="217"/>
      <c r="J57" s="217"/>
      <c r="K57" s="217"/>
      <c r="L57" s="217"/>
      <c r="M57" s="217"/>
      <c r="N57" s="207"/>
      <c r="O57" s="207"/>
      <c r="P57" s="207"/>
      <c r="Q57" s="207"/>
      <c r="R57" s="207"/>
      <c r="S57" s="207"/>
      <c r="T57" s="208"/>
      <c r="U57" s="207"/>
      <c r="V57" s="199"/>
      <c r="W57" s="199"/>
      <c r="X57" s="199"/>
      <c r="Y57" s="199"/>
      <c r="Z57" s="199"/>
      <c r="AA57" s="199"/>
      <c r="AB57" s="199"/>
      <c r="AC57" s="199"/>
      <c r="AD57" s="199"/>
      <c r="AE57" s="199" t="s">
        <v>113</v>
      </c>
      <c r="AF57" s="199">
        <v>0</v>
      </c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</row>
    <row r="58" spans="1:60" outlineLevel="1" x14ac:dyDescent="0.2">
      <c r="A58" s="200"/>
      <c r="B58" s="200"/>
      <c r="C58" s="248" t="s">
        <v>154</v>
      </c>
      <c r="D58" s="209"/>
      <c r="E58" s="214">
        <v>0.91476000000000002</v>
      </c>
      <c r="F58" s="217"/>
      <c r="G58" s="217"/>
      <c r="H58" s="217"/>
      <c r="I58" s="217"/>
      <c r="J58" s="217"/>
      <c r="K58" s="217"/>
      <c r="L58" s="217"/>
      <c r="M58" s="217"/>
      <c r="N58" s="207"/>
      <c r="O58" s="207"/>
      <c r="P58" s="207"/>
      <c r="Q58" s="207"/>
      <c r="R58" s="207"/>
      <c r="S58" s="207"/>
      <c r="T58" s="208"/>
      <c r="U58" s="207"/>
      <c r="V58" s="199"/>
      <c r="W58" s="199"/>
      <c r="X58" s="199"/>
      <c r="Y58" s="199"/>
      <c r="Z58" s="199"/>
      <c r="AA58" s="199"/>
      <c r="AB58" s="199"/>
      <c r="AC58" s="199"/>
      <c r="AD58" s="199"/>
      <c r="AE58" s="199" t="s">
        <v>113</v>
      </c>
      <c r="AF58" s="199">
        <v>0</v>
      </c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</row>
    <row r="59" spans="1:60" outlineLevel="1" x14ac:dyDescent="0.2">
      <c r="A59" s="200"/>
      <c r="B59" s="200"/>
      <c r="C59" s="248" t="s">
        <v>155</v>
      </c>
      <c r="D59" s="209"/>
      <c r="E59" s="214">
        <v>0.91178999999999999</v>
      </c>
      <c r="F59" s="217"/>
      <c r="G59" s="217"/>
      <c r="H59" s="217"/>
      <c r="I59" s="217"/>
      <c r="J59" s="217"/>
      <c r="K59" s="217"/>
      <c r="L59" s="217"/>
      <c r="M59" s="217"/>
      <c r="N59" s="207"/>
      <c r="O59" s="207"/>
      <c r="P59" s="207"/>
      <c r="Q59" s="207"/>
      <c r="R59" s="207"/>
      <c r="S59" s="207"/>
      <c r="T59" s="208"/>
      <c r="U59" s="207"/>
      <c r="V59" s="199"/>
      <c r="W59" s="199"/>
      <c r="X59" s="199"/>
      <c r="Y59" s="199"/>
      <c r="Z59" s="199"/>
      <c r="AA59" s="199"/>
      <c r="AB59" s="199"/>
      <c r="AC59" s="199"/>
      <c r="AD59" s="199"/>
      <c r="AE59" s="199" t="s">
        <v>113</v>
      </c>
      <c r="AF59" s="199">
        <v>0</v>
      </c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</row>
    <row r="60" spans="1:60" outlineLevel="1" x14ac:dyDescent="0.2">
      <c r="A60" s="200"/>
      <c r="B60" s="200"/>
      <c r="C60" s="248" t="s">
        <v>156</v>
      </c>
      <c r="D60" s="209"/>
      <c r="E60" s="214">
        <v>1.35432</v>
      </c>
      <c r="F60" s="217"/>
      <c r="G60" s="217"/>
      <c r="H60" s="217"/>
      <c r="I60" s="217"/>
      <c r="J60" s="217"/>
      <c r="K60" s="217"/>
      <c r="L60" s="217"/>
      <c r="M60" s="217"/>
      <c r="N60" s="207"/>
      <c r="O60" s="207"/>
      <c r="P60" s="207"/>
      <c r="Q60" s="207"/>
      <c r="R60" s="207"/>
      <c r="S60" s="207"/>
      <c r="T60" s="208"/>
      <c r="U60" s="207"/>
      <c r="V60" s="199"/>
      <c r="W60" s="199"/>
      <c r="X60" s="199"/>
      <c r="Y60" s="199"/>
      <c r="Z60" s="199"/>
      <c r="AA60" s="199"/>
      <c r="AB60" s="199"/>
      <c r="AC60" s="199"/>
      <c r="AD60" s="199"/>
      <c r="AE60" s="199" t="s">
        <v>113</v>
      </c>
      <c r="AF60" s="199">
        <v>0</v>
      </c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</row>
    <row r="61" spans="1:60" outlineLevel="1" x14ac:dyDescent="0.2">
      <c r="A61" s="200"/>
      <c r="B61" s="200"/>
      <c r="C61" s="248" t="s">
        <v>157</v>
      </c>
      <c r="D61" s="209"/>
      <c r="E61" s="214">
        <v>1.3394699999999999</v>
      </c>
      <c r="F61" s="217"/>
      <c r="G61" s="217"/>
      <c r="H61" s="217"/>
      <c r="I61" s="217"/>
      <c r="J61" s="217"/>
      <c r="K61" s="217"/>
      <c r="L61" s="217"/>
      <c r="M61" s="217"/>
      <c r="N61" s="207"/>
      <c r="O61" s="207"/>
      <c r="P61" s="207"/>
      <c r="Q61" s="207"/>
      <c r="R61" s="207"/>
      <c r="S61" s="207"/>
      <c r="T61" s="208"/>
      <c r="U61" s="207"/>
      <c r="V61" s="199"/>
      <c r="W61" s="199"/>
      <c r="X61" s="199"/>
      <c r="Y61" s="199"/>
      <c r="Z61" s="199"/>
      <c r="AA61" s="199"/>
      <c r="AB61" s="199"/>
      <c r="AC61" s="199"/>
      <c r="AD61" s="199"/>
      <c r="AE61" s="199" t="s">
        <v>113</v>
      </c>
      <c r="AF61" s="199">
        <v>0</v>
      </c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</row>
    <row r="62" spans="1:60" outlineLevel="1" x14ac:dyDescent="0.2">
      <c r="A62" s="200"/>
      <c r="B62" s="200"/>
      <c r="C62" s="248" t="s">
        <v>158</v>
      </c>
      <c r="D62" s="209"/>
      <c r="E62" s="214">
        <v>0.87317999999999996</v>
      </c>
      <c r="F62" s="217"/>
      <c r="G62" s="217"/>
      <c r="H62" s="217"/>
      <c r="I62" s="217"/>
      <c r="J62" s="217"/>
      <c r="K62" s="217"/>
      <c r="L62" s="217"/>
      <c r="M62" s="217"/>
      <c r="N62" s="207"/>
      <c r="O62" s="207"/>
      <c r="P62" s="207"/>
      <c r="Q62" s="207"/>
      <c r="R62" s="207"/>
      <c r="S62" s="207"/>
      <c r="T62" s="208"/>
      <c r="U62" s="207"/>
      <c r="V62" s="199"/>
      <c r="W62" s="199"/>
      <c r="X62" s="199"/>
      <c r="Y62" s="199"/>
      <c r="Z62" s="199"/>
      <c r="AA62" s="199"/>
      <c r="AB62" s="199"/>
      <c r="AC62" s="199"/>
      <c r="AD62" s="199"/>
      <c r="AE62" s="199" t="s">
        <v>113</v>
      </c>
      <c r="AF62" s="199">
        <v>0</v>
      </c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</row>
    <row r="63" spans="1:60" outlineLevel="1" x14ac:dyDescent="0.2">
      <c r="A63" s="200"/>
      <c r="B63" s="200"/>
      <c r="C63" s="248" t="s">
        <v>159</v>
      </c>
      <c r="D63" s="209"/>
      <c r="E63" s="214">
        <v>0.87317999999999996</v>
      </c>
      <c r="F63" s="217"/>
      <c r="G63" s="217"/>
      <c r="H63" s="217"/>
      <c r="I63" s="217"/>
      <c r="J63" s="217"/>
      <c r="K63" s="217"/>
      <c r="L63" s="217"/>
      <c r="M63" s="217"/>
      <c r="N63" s="207"/>
      <c r="O63" s="207"/>
      <c r="P63" s="207"/>
      <c r="Q63" s="207"/>
      <c r="R63" s="207"/>
      <c r="S63" s="207"/>
      <c r="T63" s="208"/>
      <c r="U63" s="207"/>
      <c r="V63" s="199"/>
      <c r="W63" s="199"/>
      <c r="X63" s="199"/>
      <c r="Y63" s="199"/>
      <c r="Z63" s="199"/>
      <c r="AA63" s="199"/>
      <c r="AB63" s="199"/>
      <c r="AC63" s="199"/>
      <c r="AD63" s="199"/>
      <c r="AE63" s="199" t="s">
        <v>113</v>
      </c>
      <c r="AF63" s="199">
        <v>0</v>
      </c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</row>
    <row r="64" spans="1:60" outlineLevel="1" x14ac:dyDescent="0.2">
      <c r="A64" s="200"/>
      <c r="B64" s="200"/>
      <c r="C64" s="248" t="s">
        <v>160</v>
      </c>
      <c r="D64" s="209"/>
      <c r="E64" s="214">
        <v>0.88802999999999999</v>
      </c>
      <c r="F64" s="217"/>
      <c r="G64" s="217"/>
      <c r="H64" s="217"/>
      <c r="I64" s="217"/>
      <c r="J64" s="217"/>
      <c r="K64" s="217"/>
      <c r="L64" s="217"/>
      <c r="M64" s="217"/>
      <c r="N64" s="207"/>
      <c r="O64" s="207"/>
      <c r="P64" s="207"/>
      <c r="Q64" s="207"/>
      <c r="R64" s="207"/>
      <c r="S64" s="207"/>
      <c r="T64" s="208"/>
      <c r="U64" s="207"/>
      <c r="V64" s="199"/>
      <c r="W64" s="199"/>
      <c r="X64" s="199"/>
      <c r="Y64" s="199"/>
      <c r="Z64" s="199"/>
      <c r="AA64" s="199"/>
      <c r="AB64" s="199"/>
      <c r="AC64" s="199"/>
      <c r="AD64" s="199"/>
      <c r="AE64" s="199" t="s">
        <v>113</v>
      </c>
      <c r="AF64" s="199">
        <v>0</v>
      </c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</row>
    <row r="65" spans="1:60" outlineLevel="1" x14ac:dyDescent="0.2">
      <c r="A65" s="200"/>
      <c r="B65" s="200"/>
      <c r="C65" s="248" t="s">
        <v>161</v>
      </c>
      <c r="D65" s="209"/>
      <c r="E65" s="214">
        <v>0.89693999999999996</v>
      </c>
      <c r="F65" s="217"/>
      <c r="G65" s="217"/>
      <c r="H65" s="217"/>
      <c r="I65" s="217"/>
      <c r="J65" s="217"/>
      <c r="K65" s="217"/>
      <c r="L65" s="217"/>
      <c r="M65" s="217"/>
      <c r="N65" s="207"/>
      <c r="O65" s="207"/>
      <c r="P65" s="207"/>
      <c r="Q65" s="207"/>
      <c r="R65" s="207"/>
      <c r="S65" s="207"/>
      <c r="T65" s="208"/>
      <c r="U65" s="207"/>
      <c r="V65" s="199"/>
      <c r="W65" s="199"/>
      <c r="X65" s="199"/>
      <c r="Y65" s="199"/>
      <c r="Z65" s="199"/>
      <c r="AA65" s="199"/>
      <c r="AB65" s="199"/>
      <c r="AC65" s="199"/>
      <c r="AD65" s="199"/>
      <c r="AE65" s="199" t="s">
        <v>113</v>
      </c>
      <c r="AF65" s="199">
        <v>0</v>
      </c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</row>
    <row r="66" spans="1:60" outlineLevel="1" x14ac:dyDescent="0.2">
      <c r="A66" s="200">
        <v>12</v>
      </c>
      <c r="B66" s="200" t="s">
        <v>162</v>
      </c>
      <c r="C66" s="247" t="s">
        <v>163</v>
      </c>
      <c r="D66" s="206" t="s">
        <v>118</v>
      </c>
      <c r="E66" s="213">
        <v>11.618639999999999</v>
      </c>
      <c r="F66" s="216"/>
      <c r="G66" s="217">
        <f>ROUND(E66*F66,2)</f>
        <v>0</v>
      </c>
      <c r="H66" s="216"/>
      <c r="I66" s="217">
        <f>ROUND(E66*H66,2)</f>
        <v>0</v>
      </c>
      <c r="J66" s="216"/>
      <c r="K66" s="217">
        <f>ROUND(E66*J66,2)</f>
        <v>0</v>
      </c>
      <c r="L66" s="217">
        <v>21</v>
      </c>
      <c r="M66" s="217">
        <f>G66*(1+L66/100)</f>
        <v>0</v>
      </c>
      <c r="N66" s="207">
        <v>0</v>
      </c>
      <c r="O66" s="207">
        <f>ROUND(E66*N66,5)</f>
        <v>0</v>
      </c>
      <c r="P66" s="207">
        <v>0</v>
      </c>
      <c r="Q66" s="207">
        <f>ROUND(E66*P66,5)</f>
        <v>0</v>
      </c>
      <c r="R66" s="207"/>
      <c r="S66" s="207"/>
      <c r="T66" s="208">
        <v>0.14829999999999999</v>
      </c>
      <c r="U66" s="207">
        <f>ROUND(E66*T66,2)</f>
        <v>1.72</v>
      </c>
      <c r="V66" s="199"/>
      <c r="W66" s="199"/>
      <c r="X66" s="199"/>
      <c r="Y66" s="199"/>
      <c r="Z66" s="199"/>
      <c r="AA66" s="199"/>
      <c r="AB66" s="199"/>
      <c r="AC66" s="199"/>
      <c r="AD66" s="199"/>
      <c r="AE66" s="199" t="s">
        <v>108</v>
      </c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</row>
    <row r="67" spans="1:60" ht="22.5" outlineLevel="1" x14ac:dyDescent="0.2">
      <c r="A67" s="200"/>
      <c r="B67" s="200"/>
      <c r="C67" s="248" t="s">
        <v>149</v>
      </c>
      <c r="D67" s="209"/>
      <c r="E67" s="214"/>
      <c r="F67" s="217"/>
      <c r="G67" s="217"/>
      <c r="H67" s="217"/>
      <c r="I67" s="217"/>
      <c r="J67" s="217"/>
      <c r="K67" s="217"/>
      <c r="L67" s="217"/>
      <c r="M67" s="217"/>
      <c r="N67" s="207"/>
      <c r="O67" s="207"/>
      <c r="P67" s="207"/>
      <c r="Q67" s="207"/>
      <c r="R67" s="207"/>
      <c r="S67" s="207"/>
      <c r="T67" s="208"/>
      <c r="U67" s="207"/>
      <c r="V67" s="199"/>
      <c r="W67" s="199"/>
      <c r="X67" s="199"/>
      <c r="Y67" s="199"/>
      <c r="Z67" s="199"/>
      <c r="AA67" s="199"/>
      <c r="AB67" s="199"/>
      <c r="AC67" s="199"/>
      <c r="AD67" s="199"/>
      <c r="AE67" s="199" t="s">
        <v>113</v>
      </c>
      <c r="AF67" s="199">
        <v>0</v>
      </c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</row>
    <row r="68" spans="1:60" outlineLevel="1" x14ac:dyDescent="0.2">
      <c r="A68" s="200"/>
      <c r="B68" s="200"/>
      <c r="C68" s="248" t="s">
        <v>150</v>
      </c>
      <c r="D68" s="209"/>
      <c r="E68" s="214">
        <v>0.89990999999999999</v>
      </c>
      <c r="F68" s="217"/>
      <c r="G68" s="217"/>
      <c r="H68" s="217"/>
      <c r="I68" s="217"/>
      <c r="J68" s="217"/>
      <c r="K68" s="217"/>
      <c r="L68" s="217"/>
      <c r="M68" s="217"/>
      <c r="N68" s="207"/>
      <c r="O68" s="207"/>
      <c r="P68" s="207"/>
      <c r="Q68" s="207"/>
      <c r="R68" s="207"/>
      <c r="S68" s="207"/>
      <c r="T68" s="208"/>
      <c r="U68" s="207"/>
      <c r="V68" s="199"/>
      <c r="W68" s="199"/>
      <c r="X68" s="199"/>
      <c r="Y68" s="199"/>
      <c r="Z68" s="199"/>
      <c r="AA68" s="199"/>
      <c r="AB68" s="199"/>
      <c r="AC68" s="199"/>
      <c r="AD68" s="199"/>
      <c r="AE68" s="199" t="s">
        <v>113</v>
      </c>
      <c r="AF68" s="199">
        <v>0</v>
      </c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</row>
    <row r="69" spans="1:60" outlineLevel="1" x14ac:dyDescent="0.2">
      <c r="A69" s="200"/>
      <c r="B69" s="200"/>
      <c r="C69" s="248" t="s">
        <v>151</v>
      </c>
      <c r="D69" s="209"/>
      <c r="E69" s="214">
        <v>0.88802999999999999</v>
      </c>
      <c r="F69" s="217"/>
      <c r="G69" s="217"/>
      <c r="H69" s="217"/>
      <c r="I69" s="217"/>
      <c r="J69" s="217"/>
      <c r="K69" s="217"/>
      <c r="L69" s="217"/>
      <c r="M69" s="217"/>
      <c r="N69" s="207"/>
      <c r="O69" s="207"/>
      <c r="P69" s="207"/>
      <c r="Q69" s="207"/>
      <c r="R69" s="207"/>
      <c r="S69" s="207"/>
      <c r="T69" s="208"/>
      <c r="U69" s="207"/>
      <c r="V69" s="199"/>
      <c r="W69" s="199"/>
      <c r="X69" s="199"/>
      <c r="Y69" s="199"/>
      <c r="Z69" s="199"/>
      <c r="AA69" s="199"/>
      <c r="AB69" s="199"/>
      <c r="AC69" s="199"/>
      <c r="AD69" s="199"/>
      <c r="AE69" s="199" t="s">
        <v>113</v>
      </c>
      <c r="AF69" s="199">
        <v>0</v>
      </c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</row>
    <row r="70" spans="1:60" outlineLevel="1" x14ac:dyDescent="0.2">
      <c r="A70" s="200"/>
      <c r="B70" s="200"/>
      <c r="C70" s="248" t="s">
        <v>152</v>
      </c>
      <c r="D70" s="209"/>
      <c r="E70" s="214">
        <v>0.88505999999999996</v>
      </c>
      <c r="F70" s="217"/>
      <c r="G70" s="217"/>
      <c r="H70" s="217"/>
      <c r="I70" s="217"/>
      <c r="J70" s="217"/>
      <c r="K70" s="217"/>
      <c r="L70" s="217"/>
      <c r="M70" s="217"/>
      <c r="N70" s="207"/>
      <c r="O70" s="207"/>
      <c r="P70" s="207"/>
      <c r="Q70" s="207"/>
      <c r="R70" s="207"/>
      <c r="S70" s="207"/>
      <c r="T70" s="208"/>
      <c r="U70" s="207"/>
      <c r="V70" s="199"/>
      <c r="W70" s="199"/>
      <c r="X70" s="199"/>
      <c r="Y70" s="199"/>
      <c r="Z70" s="199"/>
      <c r="AA70" s="199"/>
      <c r="AB70" s="199"/>
      <c r="AC70" s="199"/>
      <c r="AD70" s="199"/>
      <c r="AE70" s="199" t="s">
        <v>113</v>
      </c>
      <c r="AF70" s="199">
        <v>0</v>
      </c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</row>
    <row r="71" spans="1:60" outlineLevel="1" x14ac:dyDescent="0.2">
      <c r="A71" s="200"/>
      <c r="B71" s="200"/>
      <c r="C71" s="248" t="s">
        <v>153</v>
      </c>
      <c r="D71" s="209"/>
      <c r="E71" s="214">
        <v>0.89397000000000004</v>
      </c>
      <c r="F71" s="217"/>
      <c r="G71" s="217"/>
      <c r="H71" s="217"/>
      <c r="I71" s="217"/>
      <c r="J71" s="217"/>
      <c r="K71" s="217"/>
      <c r="L71" s="217"/>
      <c r="M71" s="217"/>
      <c r="N71" s="207"/>
      <c r="O71" s="207"/>
      <c r="P71" s="207"/>
      <c r="Q71" s="207"/>
      <c r="R71" s="207"/>
      <c r="S71" s="207"/>
      <c r="T71" s="208"/>
      <c r="U71" s="207"/>
      <c r="V71" s="199"/>
      <c r="W71" s="199"/>
      <c r="X71" s="199"/>
      <c r="Y71" s="199"/>
      <c r="Z71" s="199"/>
      <c r="AA71" s="199"/>
      <c r="AB71" s="199"/>
      <c r="AC71" s="199"/>
      <c r="AD71" s="199"/>
      <c r="AE71" s="199" t="s">
        <v>113</v>
      </c>
      <c r="AF71" s="199">
        <v>0</v>
      </c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</row>
    <row r="72" spans="1:60" outlineLevel="1" x14ac:dyDescent="0.2">
      <c r="A72" s="200"/>
      <c r="B72" s="200"/>
      <c r="C72" s="248" t="s">
        <v>154</v>
      </c>
      <c r="D72" s="209"/>
      <c r="E72" s="214">
        <v>0.91476000000000002</v>
      </c>
      <c r="F72" s="217"/>
      <c r="G72" s="217"/>
      <c r="H72" s="217"/>
      <c r="I72" s="217"/>
      <c r="J72" s="217"/>
      <c r="K72" s="217"/>
      <c r="L72" s="217"/>
      <c r="M72" s="217"/>
      <c r="N72" s="207"/>
      <c r="O72" s="207"/>
      <c r="P72" s="207"/>
      <c r="Q72" s="207"/>
      <c r="R72" s="207"/>
      <c r="S72" s="207"/>
      <c r="T72" s="208"/>
      <c r="U72" s="207"/>
      <c r="V72" s="199"/>
      <c r="W72" s="199"/>
      <c r="X72" s="199"/>
      <c r="Y72" s="199"/>
      <c r="Z72" s="199"/>
      <c r="AA72" s="199"/>
      <c r="AB72" s="199"/>
      <c r="AC72" s="199"/>
      <c r="AD72" s="199"/>
      <c r="AE72" s="199" t="s">
        <v>113</v>
      </c>
      <c r="AF72" s="199">
        <v>0</v>
      </c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</row>
    <row r="73" spans="1:60" outlineLevel="1" x14ac:dyDescent="0.2">
      <c r="A73" s="200"/>
      <c r="B73" s="200"/>
      <c r="C73" s="248" t="s">
        <v>155</v>
      </c>
      <c r="D73" s="209"/>
      <c r="E73" s="214">
        <v>0.91178999999999999</v>
      </c>
      <c r="F73" s="217"/>
      <c r="G73" s="217"/>
      <c r="H73" s="217"/>
      <c r="I73" s="217"/>
      <c r="J73" s="217"/>
      <c r="K73" s="217"/>
      <c r="L73" s="217"/>
      <c r="M73" s="217"/>
      <c r="N73" s="207"/>
      <c r="O73" s="207"/>
      <c r="P73" s="207"/>
      <c r="Q73" s="207"/>
      <c r="R73" s="207"/>
      <c r="S73" s="207"/>
      <c r="T73" s="208"/>
      <c r="U73" s="207"/>
      <c r="V73" s="199"/>
      <c r="W73" s="199"/>
      <c r="X73" s="199"/>
      <c r="Y73" s="199"/>
      <c r="Z73" s="199"/>
      <c r="AA73" s="199"/>
      <c r="AB73" s="199"/>
      <c r="AC73" s="199"/>
      <c r="AD73" s="199"/>
      <c r="AE73" s="199" t="s">
        <v>113</v>
      </c>
      <c r="AF73" s="199">
        <v>0</v>
      </c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</row>
    <row r="74" spans="1:60" outlineLevel="1" x14ac:dyDescent="0.2">
      <c r="A74" s="200"/>
      <c r="B74" s="200"/>
      <c r="C74" s="248" t="s">
        <v>156</v>
      </c>
      <c r="D74" s="209"/>
      <c r="E74" s="214">
        <v>1.35432</v>
      </c>
      <c r="F74" s="217"/>
      <c r="G74" s="217"/>
      <c r="H74" s="217"/>
      <c r="I74" s="217"/>
      <c r="J74" s="217"/>
      <c r="K74" s="217"/>
      <c r="L74" s="217"/>
      <c r="M74" s="217"/>
      <c r="N74" s="207"/>
      <c r="O74" s="207"/>
      <c r="P74" s="207"/>
      <c r="Q74" s="207"/>
      <c r="R74" s="207"/>
      <c r="S74" s="207"/>
      <c r="T74" s="208"/>
      <c r="U74" s="207"/>
      <c r="V74" s="199"/>
      <c r="W74" s="199"/>
      <c r="X74" s="199"/>
      <c r="Y74" s="199"/>
      <c r="Z74" s="199"/>
      <c r="AA74" s="199"/>
      <c r="AB74" s="199"/>
      <c r="AC74" s="199"/>
      <c r="AD74" s="199"/>
      <c r="AE74" s="199" t="s">
        <v>113</v>
      </c>
      <c r="AF74" s="199">
        <v>0</v>
      </c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</row>
    <row r="75" spans="1:60" outlineLevel="1" x14ac:dyDescent="0.2">
      <c r="A75" s="200"/>
      <c r="B75" s="200"/>
      <c r="C75" s="248" t="s">
        <v>157</v>
      </c>
      <c r="D75" s="209"/>
      <c r="E75" s="214">
        <v>1.3394699999999999</v>
      </c>
      <c r="F75" s="217"/>
      <c r="G75" s="217"/>
      <c r="H75" s="217"/>
      <c r="I75" s="217"/>
      <c r="J75" s="217"/>
      <c r="K75" s="217"/>
      <c r="L75" s="217"/>
      <c r="M75" s="217"/>
      <c r="N75" s="207"/>
      <c r="O75" s="207"/>
      <c r="P75" s="207"/>
      <c r="Q75" s="207"/>
      <c r="R75" s="207"/>
      <c r="S75" s="207"/>
      <c r="T75" s="208"/>
      <c r="U75" s="207"/>
      <c r="V75" s="199"/>
      <c r="W75" s="199"/>
      <c r="X75" s="199"/>
      <c r="Y75" s="199"/>
      <c r="Z75" s="199"/>
      <c r="AA75" s="199"/>
      <c r="AB75" s="199"/>
      <c r="AC75" s="199"/>
      <c r="AD75" s="199"/>
      <c r="AE75" s="199" t="s">
        <v>113</v>
      </c>
      <c r="AF75" s="199">
        <v>0</v>
      </c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</row>
    <row r="76" spans="1:60" outlineLevel="1" x14ac:dyDescent="0.2">
      <c r="A76" s="200"/>
      <c r="B76" s="200"/>
      <c r="C76" s="248" t="s">
        <v>158</v>
      </c>
      <c r="D76" s="209"/>
      <c r="E76" s="214">
        <v>0.87317999999999996</v>
      </c>
      <c r="F76" s="217"/>
      <c r="G76" s="217"/>
      <c r="H76" s="217"/>
      <c r="I76" s="217"/>
      <c r="J76" s="217"/>
      <c r="K76" s="217"/>
      <c r="L76" s="217"/>
      <c r="M76" s="217"/>
      <c r="N76" s="207"/>
      <c r="O76" s="207"/>
      <c r="P76" s="207"/>
      <c r="Q76" s="207"/>
      <c r="R76" s="207"/>
      <c r="S76" s="207"/>
      <c r="T76" s="208"/>
      <c r="U76" s="207"/>
      <c r="V76" s="199"/>
      <c r="W76" s="199"/>
      <c r="X76" s="199"/>
      <c r="Y76" s="199"/>
      <c r="Z76" s="199"/>
      <c r="AA76" s="199"/>
      <c r="AB76" s="199"/>
      <c r="AC76" s="199"/>
      <c r="AD76" s="199"/>
      <c r="AE76" s="199" t="s">
        <v>113</v>
      </c>
      <c r="AF76" s="199">
        <v>0</v>
      </c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</row>
    <row r="77" spans="1:60" outlineLevel="1" x14ac:dyDescent="0.2">
      <c r="A77" s="200"/>
      <c r="B77" s="200"/>
      <c r="C77" s="248" t="s">
        <v>159</v>
      </c>
      <c r="D77" s="209"/>
      <c r="E77" s="214">
        <v>0.87317999999999996</v>
      </c>
      <c r="F77" s="217"/>
      <c r="G77" s="217"/>
      <c r="H77" s="217"/>
      <c r="I77" s="217"/>
      <c r="J77" s="217"/>
      <c r="K77" s="217"/>
      <c r="L77" s="217"/>
      <c r="M77" s="217"/>
      <c r="N77" s="207"/>
      <c r="O77" s="207"/>
      <c r="P77" s="207"/>
      <c r="Q77" s="207"/>
      <c r="R77" s="207"/>
      <c r="S77" s="207"/>
      <c r="T77" s="208"/>
      <c r="U77" s="207"/>
      <c r="V77" s="199"/>
      <c r="W77" s="199"/>
      <c r="X77" s="199"/>
      <c r="Y77" s="199"/>
      <c r="Z77" s="199"/>
      <c r="AA77" s="199"/>
      <c r="AB77" s="199"/>
      <c r="AC77" s="199"/>
      <c r="AD77" s="199"/>
      <c r="AE77" s="199" t="s">
        <v>113</v>
      </c>
      <c r="AF77" s="199">
        <v>0</v>
      </c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</row>
    <row r="78" spans="1:60" outlineLevel="1" x14ac:dyDescent="0.2">
      <c r="A78" s="200"/>
      <c r="B78" s="200"/>
      <c r="C78" s="248" t="s">
        <v>160</v>
      </c>
      <c r="D78" s="209"/>
      <c r="E78" s="214">
        <v>0.88802999999999999</v>
      </c>
      <c r="F78" s="217"/>
      <c r="G78" s="217"/>
      <c r="H78" s="217"/>
      <c r="I78" s="217"/>
      <c r="J78" s="217"/>
      <c r="K78" s="217"/>
      <c r="L78" s="217"/>
      <c r="M78" s="217"/>
      <c r="N78" s="207"/>
      <c r="O78" s="207"/>
      <c r="P78" s="207"/>
      <c r="Q78" s="207"/>
      <c r="R78" s="207"/>
      <c r="S78" s="207"/>
      <c r="T78" s="208"/>
      <c r="U78" s="207"/>
      <c r="V78" s="199"/>
      <c r="W78" s="199"/>
      <c r="X78" s="199"/>
      <c r="Y78" s="199"/>
      <c r="Z78" s="199"/>
      <c r="AA78" s="199"/>
      <c r="AB78" s="199"/>
      <c r="AC78" s="199"/>
      <c r="AD78" s="199"/>
      <c r="AE78" s="199" t="s">
        <v>113</v>
      </c>
      <c r="AF78" s="199">
        <v>0</v>
      </c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</row>
    <row r="79" spans="1:60" outlineLevel="1" x14ac:dyDescent="0.2">
      <c r="A79" s="200"/>
      <c r="B79" s="200"/>
      <c r="C79" s="248" t="s">
        <v>161</v>
      </c>
      <c r="D79" s="209"/>
      <c r="E79" s="214">
        <v>0.89693999999999996</v>
      </c>
      <c r="F79" s="217"/>
      <c r="G79" s="217"/>
      <c r="H79" s="217"/>
      <c r="I79" s="217"/>
      <c r="J79" s="217"/>
      <c r="K79" s="217"/>
      <c r="L79" s="217"/>
      <c r="M79" s="217"/>
      <c r="N79" s="207"/>
      <c r="O79" s="207"/>
      <c r="P79" s="207"/>
      <c r="Q79" s="207"/>
      <c r="R79" s="207"/>
      <c r="S79" s="207"/>
      <c r="T79" s="208"/>
      <c r="U79" s="207"/>
      <c r="V79" s="199"/>
      <c r="W79" s="199"/>
      <c r="X79" s="199"/>
      <c r="Y79" s="199"/>
      <c r="Z79" s="199"/>
      <c r="AA79" s="199"/>
      <c r="AB79" s="199"/>
      <c r="AC79" s="199"/>
      <c r="AD79" s="199"/>
      <c r="AE79" s="199" t="s">
        <v>113</v>
      </c>
      <c r="AF79" s="199">
        <v>0</v>
      </c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</row>
    <row r="80" spans="1:60" outlineLevel="1" x14ac:dyDescent="0.2">
      <c r="A80" s="200">
        <v>13</v>
      </c>
      <c r="B80" s="200" t="s">
        <v>164</v>
      </c>
      <c r="C80" s="247" t="s">
        <v>165</v>
      </c>
      <c r="D80" s="206" t="s">
        <v>118</v>
      </c>
      <c r="E80" s="213">
        <v>1692.7572</v>
      </c>
      <c r="F80" s="216"/>
      <c r="G80" s="217">
        <f>ROUND(E80*F80,2)</f>
        <v>0</v>
      </c>
      <c r="H80" s="216"/>
      <c r="I80" s="217">
        <f>ROUND(E80*H80,2)</f>
        <v>0</v>
      </c>
      <c r="J80" s="216"/>
      <c r="K80" s="217">
        <f>ROUND(E80*J80,2)</f>
        <v>0</v>
      </c>
      <c r="L80" s="217">
        <v>21</v>
      </c>
      <c r="M80" s="217">
        <f>G80*(1+L80/100)</f>
        <v>0</v>
      </c>
      <c r="N80" s="207">
        <v>0</v>
      </c>
      <c r="O80" s="207">
        <f>ROUND(E80*N80,5)</f>
        <v>0</v>
      </c>
      <c r="P80" s="207">
        <v>0</v>
      </c>
      <c r="Q80" s="207">
        <f>ROUND(E80*P80,5)</f>
        <v>0</v>
      </c>
      <c r="R80" s="207"/>
      <c r="S80" s="207"/>
      <c r="T80" s="208">
        <v>7.3999999999999996E-2</v>
      </c>
      <c r="U80" s="207">
        <f>ROUND(E80*T80,2)</f>
        <v>125.26</v>
      </c>
      <c r="V80" s="199"/>
      <c r="W80" s="199"/>
      <c r="X80" s="199"/>
      <c r="Y80" s="199"/>
      <c r="Z80" s="199"/>
      <c r="AA80" s="199"/>
      <c r="AB80" s="199"/>
      <c r="AC80" s="199"/>
      <c r="AD80" s="199"/>
      <c r="AE80" s="199" t="s">
        <v>108</v>
      </c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</row>
    <row r="81" spans="1:60" ht="22.5" outlineLevel="1" x14ac:dyDescent="0.2">
      <c r="A81" s="200"/>
      <c r="B81" s="200"/>
      <c r="C81" s="248" t="s">
        <v>166</v>
      </c>
      <c r="D81" s="209"/>
      <c r="E81" s="214">
        <v>992.03399999999999</v>
      </c>
      <c r="F81" s="217"/>
      <c r="G81" s="217"/>
      <c r="H81" s="217"/>
      <c r="I81" s="217"/>
      <c r="J81" s="217"/>
      <c r="K81" s="217"/>
      <c r="L81" s="217"/>
      <c r="M81" s="217"/>
      <c r="N81" s="207"/>
      <c r="O81" s="207"/>
      <c r="P81" s="207"/>
      <c r="Q81" s="207"/>
      <c r="R81" s="207"/>
      <c r="S81" s="207"/>
      <c r="T81" s="208"/>
      <c r="U81" s="207"/>
      <c r="V81" s="199"/>
      <c r="W81" s="199"/>
      <c r="X81" s="199"/>
      <c r="Y81" s="199"/>
      <c r="Z81" s="199"/>
      <c r="AA81" s="199"/>
      <c r="AB81" s="199"/>
      <c r="AC81" s="199"/>
      <c r="AD81" s="199"/>
      <c r="AE81" s="199" t="s">
        <v>113</v>
      </c>
      <c r="AF81" s="199">
        <v>0</v>
      </c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</row>
    <row r="82" spans="1:60" ht="22.5" outlineLevel="1" x14ac:dyDescent="0.2">
      <c r="A82" s="200"/>
      <c r="B82" s="200"/>
      <c r="C82" s="248" t="s">
        <v>167</v>
      </c>
      <c r="D82" s="209"/>
      <c r="E82" s="214">
        <v>700.72320000000002</v>
      </c>
      <c r="F82" s="217"/>
      <c r="G82" s="217"/>
      <c r="H82" s="217"/>
      <c r="I82" s="217"/>
      <c r="J82" s="217"/>
      <c r="K82" s="217"/>
      <c r="L82" s="217"/>
      <c r="M82" s="217"/>
      <c r="N82" s="207"/>
      <c r="O82" s="207"/>
      <c r="P82" s="207"/>
      <c r="Q82" s="207"/>
      <c r="R82" s="207"/>
      <c r="S82" s="207"/>
      <c r="T82" s="208"/>
      <c r="U82" s="207"/>
      <c r="V82" s="199"/>
      <c r="W82" s="199"/>
      <c r="X82" s="199"/>
      <c r="Y82" s="199"/>
      <c r="Z82" s="199"/>
      <c r="AA82" s="199"/>
      <c r="AB82" s="199"/>
      <c r="AC82" s="199"/>
      <c r="AD82" s="199"/>
      <c r="AE82" s="199" t="s">
        <v>113</v>
      </c>
      <c r="AF82" s="199">
        <v>0</v>
      </c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</row>
    <row r="83" spans="1:60" outlineLevel="1" x14ac:dyDescent="0.2">
      <c r="A83" s="200">
        <v>14</v>
      </c>
      <c r="B83" s="200" t="s">
        <v>168</v>
      </c>
      <c r="C83" s="247" t="s">
        <v>169</v>
      </c>
      <c r="D83" s="206" t="s">
        <v>118</v>
      </c>
      <c r="E83" s="213">
        <v>779.00747999999999</v>
      </c>
      <c r="F83" s="216"/>
      <c r="G83" s="217">
        <f>ROUND(E83*F83,2)</f>
        <v>0</v>
      </c>
      <c r="H83" s="216"/>
      <c r="I83" s="217">
        <f>ROUND(E83*H83,2)</f>
        <v>0</v>
      </c>
      <c r="J83" s="216"/>
      <c r="K83" s="217">
        <f>ROUND(E83*J83,2)</f>
        <v>0</v>
      </c>
      <c r="L83" s="217">
        <v>21</v>
      </c>
      <c r="M83" s="217">
        <f>G83*(1+L83/100)</f>
        <v>0</v>
      </c>
      <c r="N83" s="207">
        <v>0</v>
      </c>
      <c r="O83" s="207">
        <f>ROUND(E83*N83,5)</f>
        <v>0</v>
      </c>
      <c r="P83" s="207">
        <v>0</v>
      </c>
      <c r="Q83" s="207">
        <f>ROUND(E83*P83,5)</f>
        <v>0</v>
      </c>
      <c r="R83" s="207"/>
      <c r="S83" s="207"/>
      <c r="T83" s="208">
        <v>1.0999999999999999E-2</v>
      </c>
      <c r="U83" s="207">
        <f>ROUND(E83*T83,2)</f>
        <v>8.57</v>
      </c>
      <c r="V83" s="199"/>
      <c r="W83" s="199"/>
      <c r="X83" s="199"/>
      <c r="Y83" s="199"/>
      <c r="Z83" s="199"/>
      <c r="AA83" s="199"/>
      <c r="AB83" s="199"/>
      <c r="AC83" s="199"/>
      <c r="AD83" s="199"/>
      <c r="AE83" s="199" t="s">
        <v>108</v>
      </c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</row>
    <row r="84" spans="1:60" ht="22.5" outlineLevel="1" x14ac:dyDescent="0.2">
      <c r="A84" s="200"/>
      <c r="B84" s="200"/>
      <c r="C84" s="248" t="s">
        <v>170</v>
      </c>
      <c r="D84" s="209"/>
      <c r="E84" s="214">
        <v>89.406000000000006</v>
      </c>
      <c r="F84" s="217"/>
      <c r="G84" s="217"/>
      <c r="H84" s="217"/>
      <c r="I84" s="217"/>
      <c r="J84" s="217"/>
      <c r="K84" s="217"/>
      <c r="L84" s="217"/>
      <c r="M84" s="217"/>
      <c r="N84" s="207"/>
      <c r="O84" s="207"/>
      <c r="P84" s="207"/>
      <c r="Q84" s="207"/>
      <c r="R84" s="207"/>
      <c r="S84" s="207"/>
      <c r="T84" s="208"/>
      <c r="U84" s="207"/>
      <c r="V84" s="199"/>
      <c r="W84" s="199"/>
      <c r="X84" s="199"/>
      <c r="Y84" s="199"/>
      <c r="Z84" s="199"/>
      <c r="AA84" s="199"/>
      <c r="AB84" s="199"/>
      <c r="AC84" s="199"/>
      <c r="AD84" s="199"/>
      <c r="AE84" s="199" t="s">
        <v>113</v>
      </c>
      <c r="AF84" s="199">
        <v>0</v>
      </c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</row>
    <row r="85" spans="1:60" ht="22.5" outlineLevel="1" x14ac:dyDescent="0.2">
      <c r="A85" s="200"/>
      <c r="B85" s="200"/>
      <c r="C85" s="248" t="s">
        <v>171</v>
      </c>
      <c r="D85" s="209"/>
      <c r="E85" s="214">
        <v>689.60148000000004</v>
      </c>
      <c r="F85" s="217"/>
      <c r="G85" s="217"/>
      <c r="H85" s="217"/>
      <c r="I85" s="217"/>
      <c r="J85" s="217"/>
      <c r="K85" s="217"/>
      <c r="L85" s="217"/>
      <c r="M85" s="217"/>
      <c r="N85" s="207"/>
      <c r="O85" s="207"/>
      <c r="P85" s="207"/>
      <c r="Q85" s="207"/>
      <c r="R85" s="207"/>
      <c r="S85" s="207"/>
      <c r="T85" s="208"/>
      <c r="U85" s="207"/>
      <c r="V85" s="199"/>
      <c r="W85" s="199"/>
      <c r="X85" s="199"/>
      <c r="Y85" s="199"/>
      <c r="Z85" s="199"/>
      <c r="AA85" s="199"/>
      <c r="AB85" s="199"/>
      <c r="AC85" s="199"/>
      <c r="AD85" s="199"/>
      <c r="AE85" s="199" t="s">
        <v>113</v>
      </c>
      <c r="AF85" s="199">
        <v>0</v>
      </c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</row>
    <row r="86" spans="1:60" outlineLevel="1" x14ac:dyDescent="0.2">
      <c r="A86" s="200">
        <v>15</v>
      </c>
      <c r="B86" s="200" t="s">
        <v>172</v>
      </c>
      <c r="C86" s="247" t="s">
        <v>173</v>
      </c>
      <c r="D86" s="206" t="s">
        <v>118</v>
      </c>
      <c r="E86" s="213">
        <v>2462.4363600000001</v>
      </c>
      <c r="F86" s="216"/>
      <c r="G86" s="217">
        <f>ROUND(E86*F86,2)</f>
        <v>0</v>
      </c>
      <c r="H86" s="216"/>
      <c r="I86" s="217">
        <f>ROUND(E86*H86,2)</f>
        <v>0</v>
      </c>
      <c r="J86" s="216"/>
      <c r="K86" s="217">
        <f>ROUND(E86*J86,2)</f>
        <v>0</v>
      </c>
      <c r="L86" s="217">
        <v>21</v>
      </c>
      <c r="M86" s="217">
        <f>G86*(1+L86/100)</f>
        <v>0</v>
      </c>
      <c r="N86" s="207">
        <v>0</v>
      </c>
      <c r="O86" s="207">
        <f>ROUND(E86*N86,5)</f>
        <v>0</v>
      </c>
      <c r="P86" s="207">
        <v>0</v>
      </c>
      <c r="Q86" s="207">
        <f>ROUND(E86*P86,5)</f>
        <v>0</v>
      </c>
      <c r="R86" s="207"/>
      <c r="S86" s="207"/>
      <c r="T86" s="208">
        <v>5.2999999999999999E-2</v>
      </c>
      <c r="U86" s="207">
        <f>ROUND(E86*T86,2)</f>
        <v>130.51</v>
      </c>
      <c r="V86" s="199"/>
      <c r="W86" s="199"/>
      <c r="X86" s="199"/>
      <c r="Y86" s="199"/>
      <c r="Z86" s="199"/>
      <c r="AA86" s="199"/>
      <c r="AB86" s="199"/>
      <c r="AC86" s="199"/>
      <c r="AD86" s="199"/>
      <c r="AE86" s="199" t="s">
        <v>108</v>
      </c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</row>
    <row r="87" spans="1:60" ht="22.5" outlineLevel="1" x14ac:dyDescent="0.2">
      <c r="A87" s="200"/>
      <c r="B87" s="200"/>
      <c r="C87" s="248" t="s">
        <v>174</v>
      </c>
      <c r="D87" s="209"/>
      <c r="E87" s="214">
        <v>992.03399999999999</v>
      </c>
      <c r="F87" s="217"/>
      <c r="G87" s="217"/>
      <c r="H87" s="217"/>
      <c r="I87" s="217"/>
      <c r="J87" s="217"/>
      <c r="K87" s="217"/>
      <c r="L87" s="217"/>
      <c r="M87" s="217"/>
      <c r="N87" s="207"/>
      <c r="O87" s="207"/>
      <c r="P87" s="207"/>
      <c r="Q87" s="207"/>
      <c r="R87" s="207"/>
      <c r="S87" s="207"/>
      <c r="T87" s="208"/>
      <c r="U87" s="207"/>
      <c r="V87" s="199"/>
      <c r="W87" s="199"/>
      <c r="X87" s="199"/>
      <c r="Y87" s="199"/>
      <c r="Z87" s="199"/>
      <c r="AA87" s="199"/>
      <c r="AB87" s="199"/>
      <c r="AC87" s="199"/>
      <c r="AD87" s="199"/>
      <c r="AE87" s="199" t="s">
        <v>113</v>
      </c>
      <c r="AF87" s="199">
        <v>0</v>
      </c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</row>
    <row r="88" spans="1:60" ht="22.5" outlineLevel="1" x14ac:dyDescent="0.2">
      <c r="A88" s="200"/>
      <c r="B88" s="200"/>
      <c r="C88" s="248" t="s">
        <v>175</v>
      </c>
      <c r="D88" s="209"/>
      <c r="E88" s="214">
        <v>700.72320000000002</v>
      </c>
      <c r="F88" s="217"/>
      <c r="G88" s="217"/>
      <c r="H88" s="217"/>
      <c r="I88" s="217"/>
      <c r="J88" s="217"/>
      <c r="K88" s="217"/>
      <c r="L88" s="217"/>
      <c r="M88" s="217"/>
      <c r="N88" s="207"/>
      <c r="O88" s="207"/>
      <c r="P88" s="207"/>
      <c r="Q88" s="207"/>
      <c r="R88" s="207"/>
      <c r="S88" s="207"/>
      <c r="T88" s="208"/>
      <c r="U88" s="207"/>
      <c r="V88" s="199"/>
      <c r="W88" s="199"/>
      <c r="X88" s="199"/>
      <c r="Y88" s="199"/>
      <c r="Z88" s="199"/>
      <c r="AA88" s="199"/>
      <c r="AB88" s="199"/>
      <c r="AC88" s="199"/>
      <c r="AD88" s="199"/>
      <c r="AE88" s="199" t="s">
        <v>113</v>
      </c>
      <c r="AF88" s="199">
        <v>0</v>
      </c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</row>
    <row r="89" spans="1:60" outlineLevel="1" x14ac:dyDescent="0.2">
      <c r="A89" s="200"/>
      <c r="B89" s="200"/>
      <c r="C89" s="248" t="s">
        <v>176</v>
      </c>
      <c r="D89" s="209"/>
      <c r="E89" s="214">
        <v>89.406000000000006</v>
      </c>
      <c r="F89" s="217"/>
      <c r="G89" s="217"/>
      <c r="H89" s="217"/>
      <c r="I89" s="217"/>
      <c r="J89" s="217"/>
      <c r="K89" s="217"/>
      <c r="L89" s="217"/>
      <c r="M89" s="217"/>
      <c r="N89" s="207"/>
      <c r="O89" s="207"/>
      <c r="P89" s="207"/>
      <c r="Q89" s="207"/>
      <c r="R89" s="207"/>
      <c r="S89" s="207"/>
      <c r="T89" s="208"/>
      <c r="U89" s="207"/>
      <c r="V89" s="199"/>
      <c r="W89" s="199"/>
      <c r="X89" s="199"/>
      <c r="Y89" s="199"/>
      <c r="Z89" s="199"/>
      <c r="AA89" s="199"/>
      <c r="AB89" s="199"/>
      <c r="AC89" s="199"/>
      <c r="AD89" s="199"/>
      <c r="AE89" s="199" t="s">
        <v>113</v>
      </c>
      <c r="AF89" s="199">
        <v>0</v>
      </c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</row>
    <row r="90" spans="1:60" ht="22.5" outlineLevel="1" x14ac:dyDescent="0.2">
      <c r="A90" s="200"/>
      <c r="B90" s="200"/>
      <c r="C90" s="248" t="s">
        <v>177</v>
      </c>
      <c r="D90" s="209"/>
      <c r="E90" s="214">
        <v>680.27315999999996</v>
      </c>
      <c r="F90" s="217"/>
      <c r="G90" s="217"/>
      <c r="H90" s="217"/>
      <c r="I90" s="217"/>
      <c r="J90" s="217"/>
      <c r="K90" s="217"/>
      <c r="L90" s="217"/>
      <c r="M90" s="217"/>
      <c r="N90" s="207"/>
      <c r="O90" s="207"/>
      <c r="P90" s="207"/>
      <c r="Q90" s="207"/>
      <c r="R90" s="207"/>
      <c r="S90" s="207"/>
      <c r="T90" s="208"/>
      <c r="U90" s="207"/>
      <c r="V90" s="199"/>
      <c r="W90" s="199"/>
      <c r="X90" s="199"/>
      <c r="Y90" s="199"/>
      <c r="Z90" s="199"/>
      <c r="AA90" s="199"/>
      <c r="AB90" s="199"/>
      <c r="AC90" s="199"/>
      <c r="AD90" s="199"/>
      <c r="AE90" s="199" t="s">
        <v>113</v>
      </c>
      <c r="AF90" s="199">
        <v>0</v>
      </c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</row>
    <row r="91" spans="1:60" outlineLevel="1" x14ac:dyDescent="0.2">
      <c r="A91" s="200">
        <v>16</v>
      </c>
      <c r="B91" s="200" t="s">
        <v>178</v>
      </c>
      <c r="C91" s="247" t="s">
        <v>179</v>
      </c>
      <c r="D91" s="206" t="s">
        <v>118</v>
      </c>
      <c r="E91" s="213">
        <v>583.93600000000004</v>
      </c>
      <c r="F91" s="216"/>
      <c r="G91" s="217">
        <f>ROUND(E91*F91,2)</f>
        <v>0</v>
      </c>
      <c r="H91" s="216"/>
      <c r="I91" s="217">
        <f>ROUND(E91*H91,2)</f>
        <v>0</v>
      </c>
      <c r="J91" s="216"/>
      <c r="K91" s="217">
        <f>ROUND(E91*J91,2)</f>
        <v>0</v>
      </c>
      <c r="L91" s="217">
        <v>21</v>
      </c>
      <c r="M91" s="217">
        <f>G91*(1+L91/100)</f>
        <v>0</v>
      </c>
      <c r="N91" s="207">
        <v>0</v>
      </c>
      <c r="O91" s="207">
        <f>ROUND(E91*N91,5)</f>
        <v>0</v>
      </c>
      <c r="P91" s="207">
        <v>0</v>
      </c>
      <c r="Q91" s="207">
        <f>ROUND(E91*P91,5)</f>
        <v>0</v>
      </c>
      <c r="R91" s="207"/>
      <c r="S91" s="207"/>
      <c r="T91" s="208">
        <v>2.3E-2</v>
      </c>
      <c r="U91" s="207">
        <f>ROUND(E91*T91,2)</f>
        <v>13.43</v>
      </c>
      <c r="V91" s="199"/>
      <c r="W91" s="199"/>
      <c r="X91" s="199"/>
      <c r="Y91" s="199"/>
      <c r="Z91" s="199"/>
      <c r="AA91" s="199"/>
      <c r="AB91" s="199"/>
      <c r="AC91" s="199"/>
      <c r="AD91" s="199"/>
      <c r="AE91" s="199" t="s">
        <v>108</v>
      </c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</row>
    <row r="92" spans="1:60" outlineLevel="1" x14ac:dyDescent="0.2">
      <c r="A92" s="200"/>
      <c r="B92" s="200"/>
      <c r="C92" s="248" t="s">
        <v>180</v>
      </c>
      <c r="D92" s="209"/>
      <c r="E92" s="214">
        <v>583.93600000000004</v>
      </c>
      <c r="F92" s="217"/>
      <c r="G92" s="217"/>
      <c r="H92" s="217"/>
      <c r="I92" s="217"/>
      <c r="J92" s="217"/>
      <c r="K92" s="217"/>
      <c r="L92" s="217"/>
      <c r="M92" s="217"/>
      <c r="N92" s="207"/>
      <c r="O92" s="207"/>
      <c r="P92" s="207"/>
      <c r="Q92" s="207"/>
      <c r="R92" s="207"/>
      <c r="S92" s="207"/>
      <c r="T92" s="208"/>
      <c r="U92" s="207"/>
      <c r="V92" s="199"/>
      <c r="W92" s="199"/>
      <c r="X92" s="199"/>
      <c r="Y92" s="199"/>
      <c r="Z92" s="199"/>
      <c r="AA92" s="199"/>
      <c r="AB92" s="199"/>
      <c r="AC92" s="199"/>
      <c r="AD92" s="199"/>
      <c r="AE92" s="199" t="s">
        <v>113</v>
      </c>
      <c r="AF92" s="199">
        <v>0</v>
      </c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</row>
    <row r="93" spans="1:60" outlineLevel="1" x14ac:dyDescent="0.2">
      <c r="A93" s="200">
        <v>17</v>
      </c>
      <c r="B93" s="200" t="s">
        <v>181</v>
      </c>
      <c r="C93" s="247" t="s">
        <v>182</v>
      </c>
      <c r="D93" s="206" t="s">
        <v>118</v>
      </c>
      <c r="E93" s="213">
        <v>1771.0414800000001</v>
      </c>
      <c r="F93" s="216"/>
      <c r="G93" s="217">
        <f>ROUND(E93*F93,2)</f>
        <v>0</v>
      </c>
      <c r="H93" s="216"/>
      <c r="I93" s="217">
        <f>ROUND(E93*H93,2)</f>
        <v>0</v>
      </c>
      <c r="J93" s="216"/>
      <c r="K93" s="217">
        <f>ROUND(E93*J93,2)</f>
        <v>0</v>
      </c>
      <c r="L93" s="217">
        <v>21</v>
      </c>
      <c r="M93" s="217">
        <f>G93*(1+L93/100)</f>
        <v>0</v>
      </c>
      <c r="N93" s="207">
        <v>0</v>
      </c>
      <c r="O93" s="207">
        <f>ROUND(E93*N93,5)</f>
        <v>0</v>
      </c>
      <c r="P93" s="207">
        <v>0</v>
      </c>
      <c r="Q93" s="207">
        <f>ROUND(E93*P93,5)</f>
        <v>0</v>
      </c>
      <c r="R93" s="207"/>
      <c r="S93" s="207"/>
      <c r="T93" s="208">
        <v>8.9999999999999993E-3</v>
      </c>
      <c r="U93" s="207">
        <f>ROUND(E93*T93,2)</f>
        <v>15.94</v>
      </c>
      <c r="V93" s="199"/>
      <c r="W93" s="199"/>
      <c r="X93" s="199"/>
      <c r="Y93" s="199"/>
      <c r="Z93" s="199"/>
      <c r="AA93" s="199"/>
      <c r="AB93" s="199"/>
      <c r="AC93" s="199"/>
      <c r="AD93" s="199"/>
      <c r="AE93" s="199" t="s">
        <v>108</v>
      </c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</row>
    <row r="94" spans="1:60" outlineLevel="1" x14ac:dyDescent="0.2">
      <c r="A94" s="200"/>
      <c r="B94" s="200"/>
      <c r="C94" s="248" t="s">
        <v>183</v>
      </c>
      <c r="D94" s="209"/>
      <c r="E94" s="214">
        <v>992.03399999999999</v>
      </c>
      <c r="F94" s="217"/>
      <c r="G94" s="217"/>
      <c r="H94" s="217"/>
      <c r="I94" s="217"/>
      <c r="J94" s="217"/>
      <c r="K94" s="217"/>
      <c r="L94" s="217"/>
      <c r="M94" s="217"/>
      <c r="N94" s="207"/>
      <c r="O94" s="207"/>
      <c r="P94" s="207"/>
      <c r="Q94" s="207"/>
      <c r="R94" s="207"/>
      <c r="S94" s="207"/>
      <c r="T94" s="208"/>
      <c r="U94" s="207"/>
      <c r="V94" s="199"/>
      <c r="W94" s="199"/>
      <c r="X94" s="199"/>
      <c r="Y94" s="199"/>
      <c r="Z94" s="199"/>
      <c r="AA94" s="199"/>
      <c r="AB94" s="199"/>
      <c r="AC94" s="199"/>
      <c r="AD94" s="199"/>
      <c r="AE94" s="199" t="s">
        <v>113</v>
      </c>
      <c r="AF94" s="199">
        <v>0</v>
      </c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</row>
    <row r="95" spans="1:60" ht="22.5" outlineLevel="1" x14ac:dyDescent="0.2">
      <c r="A95" s="200"/>
      <c r="B95" s="200"/>
      <c r="C95" s="248" t="s">
        <v>184</v>
      </c>
      <c r="D95" s="209"/>
      <c r="E95" s="214">
        <v>89.406000000000006</v>
      </c>
      <c r="F95" s="217"/>
      <c r="G95" s="217"/>
      <c r="H95" s="217"/>
      <c r="I95" s="217"/>
      <c r="J95" s="217"/>
      <c r="K95" s="217"/>
      <c r="L95" s="217"/>
      <c r="M95" s="217"/>
      <c r="N95" s="207"/>
      <c r="O95" s="207"/>
      <c r="P95" s="207"/>
      <c r="Q95" s="207"/>
      <c r="R95" s="207"/>
      <c r="S95" s="207"/>
      <c r="T95" s="208"/>
      <c r="U95" s="207"/>
      <c r="V95" s="199"/>
      <c r="W95" s="199"/>
      <c r="X95" s="199"/>
      <c r="Y95" s="199"/>
      <c r="Z95" s="199"/>
      <c r="AA95" s="199"/>
      <c r="AB95" s="199"/>
      <c r="AC95" s="199"/>
      <c r="AD95" s="199"/>
      <c r="AE95" s="199" t="s">
        <v>113</v>
      </c>
      <c r="AF95" s="199">
        <v>0</v>
      </c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</row>
    <row r="96" spans="1:60" ht="22.5" outlineLevel="1" x14ac:dyDescent="0.2">
      <c r="A96" s="200"/>
      <c r="B96" s="200"/>
      <c r="C96" s="248" t="s">
        <v>185</v>
      </c>
      <c r="D96" s="209"/>
      <c r="E96" s="214">
        <v>689.60148000000004</v>
      </c>
      <c r="F96" s="217"/>
      <c r="G96" s="217"/>
      <c r="H96" s="217"/>
      <c r="I96" s="217"/>
      <c r="J96" s="217"/>
      <c r="K96" s="217"/>
      <c r="L96" s="217"/>
      <c r="M96" s="217"/>
      <c r="N96" s="207"/>
      <c r="O96" s="207"/>
      <c r="P96" s="207"/>
      <c r="Q96" s="207"/>
      <c r="R96" s="207"/>
      <c r="S96" s="207"/>
      <c r="T96" s="208"/>
      <c r="U96" s="207"/>
      <c r="V96" s="199"/>
      <c r="W96" s="199"/>
      <c r="X96" s="199"/>
      <c r="Y96" s="199"/>
      <c r="Z96" s="199"/>
      <c r="AA96" s="199"/>
      <c r="AB96" s="199"/>
      <c r="AC96" s="199"/>
      <c r="AD96" s="199"/>
      <c r="AE96" s="199" t="s">
        <v>113</v>
      </c>
      <c r="AF96" s="199">
        <v>0</v>
      </c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</row>
    <row r="97" spans="1:60" outlineLevel="1" x14ac:dyDescent="0.2">
      <c r="A97" s="200">
        <v>18</v>
      </c>
      <c r="B97" s="200" t="s">
        <v>186</v>
      </c>
      <c r="C97" s="247" t="s">
        <v>187</v>
      </c>
      <c r="D97" s="206" t="s">
        <v>118</v>
      </c>
      <c r="E97" s="213">
        <v>103.31619999999999</v>
      </c>
      <c r="F97" s="216"/>
      <c r="G97" s="217">
        <f>ROUND(E97*F97,2)</f>
        <v>0</v>
      </c>
      <c r="H97" s="216"/>
      <c r="I97" s="217">
        <f>ROUND(E97*H97,2)</f>
        <v>0</v>
      </c>
      <c r="J97" s="216"/>
      <c r="K97" s="217">
        <f>ROUND(E97*J97,2)</f>
        <v>0</v>
      </c>
      <c r="L97" s="217">
        <v>21</v>
      </c>
      <c r="M97" s="217">
        <f>G97*(1+L97/100)</f>
        <v>0</v>
      </c>
      <c r="N97" s="207">
        <v>0</v>
      </c>
      <c r="O97" s="207">
        <f>ROUND(E97*N97,5)</f>
        <v>0</v>
      </c>
      <c r="P97" s="207">
        <v>0</v>
      </c>
      <c r="Q97" s="207">
        <f>ROUND(E97*P97,5)</f>
        <v>0</v>
      </c>
      <c r="R97" s="207"/>
      <c r="S97" s="207"/>
      <c r="T97" s="208">
        <v>0.20200000000000001</v>
      </c>
      <c r="U97" s="207">
        <f>ROUND(E97*T97,2)</f>
        <v>20.87</v>
      </c>
      <c r="V97" s="199"/>
      <c r="W97" s="199"/>
      <c r="X97" s="199"/>
      <c r="Y97" s="199"/>
      <c r="Z97" s="199"/>
      <c r="AA97" s="199"/>
      <c r="AB97" s="199"/>
      <c r="AC97" s="199"/>
      <c r="AD97" s="199"/>
      <c r="AE97" s="199" t="s">
        <v>108</v>
      </c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199"/>
      <c r="BG97" s="199"/>
      <c r="BH97" s="199"/>
    </row>
    <row r="98" spans="1:60" outlineLevel="1" x14ac:dyDescent="0.2">
      <c r="A98" s="200"/>
      <c r="B98" s="200"/>
      <c r="C98" s="248" t="s">
        <v>188</v>
      </c>
      <c r="D98" s="209"/>
      <c r="E98" s="214">
        <v>72.361000000000004</v>
      </c>
      <c r="F98" s="217"/>
      <c r="G98" s="217"/>
      <c r="H98" s="217"/>
      <c r="I98" s="217"/>
      <c r="J98" s="217"/>
      <c r="K98" s="217"/>
      <c r="L98" s="217"/>
      <c r="M98" s="217"/>
      <c r="N98" s="207"/>
      <c r="O98" s="207"/>
      <c r="P98" s="207"/>
      <c r="Q98" s="207"/>
      <c r="R98" s="207"/>
      <c r="S98" s="207"/>
      <c r="T98" s="208"/>
      <c r="U98" s="207"/>
      <c r="V98" s="199"/>
      <c r="W98" s="199"/>
      <c r="X98" s="199"/>
      <c r="Y98" s="199"/>
      <c r="Z98" s="199"/>
      <c r="AA98" s="199"/>
      <c r="AB98" s="199"/>
      <c r="AC98" s="199"/>
      <c r="AD98" s="199"/>
      <c r="AE98" s="199" t="s">
        <v>113</v>
      </c>
      <c r="AF98" s="199">
        <v>0</v>
      </c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199"/>
      <c r="BG98" s="199"/>
      <c r="BH98" s="199"/>
    </row>
    <row r="99" spans="1:60" ht="22.5" outlineLevel="1" x14ac:dyDescent="0.2">
      <c r="A99" s="200"/>
      <c r="B99" s="200"/>
      <c r="C99" s="248" t="s">
        <v>189</v>
      </c>
      <c r="D99" s="209"/>
      <c r="E99" s="214">
        <v>30.955200000000001</v>
      </c>
      <c r="F99" s="217"/>
      <c r="G99" s="217"/>
      <c r="H99" s="217"/>
      <c r="I99" s="217"/>
      <c r="J99" s="217"/>
      <c r="K99" s="217"/>
      <c r="L99" s="217"/>
      <c r="M99" s="217"/>
      <c r="N99" s="207"/>
      <c r="O99" s="207"/>
      <c r="P99" s="207"/>
      <c r="Q99" s="207"/>
      <c r="R99" s="207"/>
      <c r="S99" s="207"/>
      <c r="T99" s="208"/>
      <c r="U99" s="207"/>
      <c r="V99" s="199"/>
      <c r="W99" s="199"/>
      <c r="X99" s="199"/>
      <c r="Y99" s="199"/>
      <c r="Z99" s="199"/>
      <c r="AA99" s="199"/>
      <c r="AB99" s="199"/>
      <c r="AC99" s="199"/>
      <c r="AD99" s="199"/>
      <c r="AE99" s="199" t="s">
        <v>113</v>
      </c>
      <c r="AF99" s="199">
        <v>0</v>
      </c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  <c r="AW99" s="199"/>
      <c r="AX99" s="199"/>
      <c r="AY99" s="199"/>
      <c r="AZ99" s="199"/>
      <c r="BA99" s="199"/>
      <c r="BB99" s="199"/>
      <c r="BC99" s="199"/>
      <c r="BD99" s="199"/>
      <c r="BE99" s="199"/>
      <c r="BF99" s="199"/>
      <c r="BG99" s="199"/>
      <c r="BH99" s="199"/>
    </row>
    <row r="100" spans="1:60" ht="22.5" outlineLevel="1" x14ac:dyDescent="0.2">
      <c r="A100" s="200">
        <v>19</v>
      </c>
      <c r="B100" s="200" t="s">
        <v>190</v>
      </c>
      <c r="C100" s="247" t="s">
        <v>191</v>
      </c>
      <c r="D100" s="206" t="s">
        <v>118</v>
      </c>
      <c r="E100" s="213">
        <v>52.728999999999999</v>
      </c>
      <c r="F100" s="216"/>
      <c r="G100" s="217">
        <f>ROUND(E100*F100,2)</f>
        <v>0</v>
      </c>
      <c r="H100" s="216"/>
      <c r="I100" s="217">
        <f>ROUND(E100*H100,2)</f>
        <v>0</v>
      </c>
      <c r="J100" s="216"/>
      <c r="K100" s="217">
        <f>ROUND(E100*J100,2)</f>
        <v>0</v>
      </c>
      <c r="L100" s="217">
        <v>21</v>
      </c>
      <c r="M100" s="217">
        <f>G100*(1+L100/100)</f>
        <v>0</v>
      </c>
      <c r="N100" s="207">
        <v>1.7</v>
      </c>
      <c r="O100" s="207">
        <f>ROUND(E100*N100,5)</f>
        <v>89.639300000000006</v>
      </c>
      <c r="P100" s="207">
        <v>0</v>
      </c>
      <c r="Q100" s="207">
        <f>ROUND(E100*P100,5)</f>
        <v>0</v>
      </c>
      <c r="R100" s="207"/>
      <c r="S100" s="207"/>
      <c r="T100" s="208">
        <v>1.587</v>
      </c>
      <c r="U100" s="207">
        <f>ROUND(E100*T100,2)</f>
        <v>83.68</v>
      </c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 t="s">
        <v>108</v>
      </c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</row>
    <row r="101" spans="1:60" outlineLevel="1" x14ac:dyDescent="0.2">
      <c r="A101" s="200"/>
      <c r="B101" s="200"/>
      <c r="C101" s="248" t="s">
        <v>192</v>
      </c>
      <c r="D101" s="209"/>
      <c r="E101" s="214">
        <v>46.744999999999997</v>
      </c>
      <c r="F101" s="217"/>
      <c r="G101" s="217"/>
      <c r="H101" s="217"/>
      <c r="I101" s="217"/>
      <c r="J101" s="217"/>
      <c r="K101" s="217"/>
      <c r="L101" s="217"/>
      <c r="M101" s="217"/>
      <c r="N101" s="207"/>
      <c r="O101" s="207"/>
      <c r="P101" s="207"/>
      <c r="Q101" s="207"/>
      <c r="R101" s="207"/>
      <c r="S101" s="207"/>
      <c r="T101" s="208"/>
      <c r="U101" s="207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 t="s">
        <v>113</v>
      </c>
      <c r="AF101" s="199">
        <v>0</v>
      </c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199"/>
      <c r="BG101" s="199"/>
      <c r="BH101" s="199"/>
    </row>
    <row r="102" spans="1:60" ht="22.5" outlineLevel="1" x14ac:dyDescent="0.2">
      <c r="A102" s="200"/>
      <c r="B102" s="200"/>
      <c r="C102" s="248" t="s">
        <v>193</v>
      </c>
      <c r="D102" s="209"/>
      <c r="E102" s="214">
        <v>5.984</v>
      </c>
      <c r="F102" s="217"/>
      <c r="G102" s="217"/>
      <c r="H102" s="217"/>
      <c r="I102" s="217"/>
      <c r="J102" s="217"/>
      <c r="K102" s="217"/>
      <c r="L102" s="217"/>
      <c r="M102" s="217"/>
      <c r="N102" s="207"/>
      <c r="O102" s="207"/>
      <c r="P102" s="207"/>
      <c r="Q102" s="207"/>
      <c r="R102" s="207"/>
      <c r="S102" s="207"/>
      <c r="T102" s="208"/>
      <c r="U102" s="207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 t="s">
        <v>113</v>
      </c>
      <c r="AF102" s="199">
        <v>0</v>
      </c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199"/>
      <c r="BF102" s="199"/>
      <c r="BG102" s="199"/>
      <c r="BH102" s="199"/>
    </row>
    <row r="103" spans="1:60" outlineLevel="1" x14ac:dyDescent="0.2">
      <c r="A103" s="200">
        <v>20</v>
      </c>
      <c r="B103" s="200" t="s">
        <v>194</v>
      </c>
      <c r="C103" s="247" t="s">
        <v>195</v>
      </c>
      <c r="D103" s="206" t="s">
        <v>118</v>
      </c>
      <c r="E103" s="213">
        <v>52.728999999999999</v>
      </c>
      <c r="F103" s="216"/>
      <c r="G103" s="217">
        <f>ROUND(E103*F103,2)</f>
        <v>0</v>
      </c>
      <c r="H103" s="216"/>
      <c r="I103" s="217">
        <f>ROUND(E103*H103,2)</f>
        <v>0</v>
      </c>
      <c r="J103" s="216"/>
      <c r="K103" s="217">
        <f>ROUND(E103*J103,2)</f>
        <v>0</v>
      </c>
      <c r="L103" s="217">
        <v>21</v>
      </c>
      <c r="M103" s="217">
        <f>G103*(1+L103/100)</f>
        <v>0</v>
      </c>
      <c r="N103" s="207">
        <v>0</v>
      </c>
      <c r="O103" s="207">
        <f>ROUND(E103*N103,5)</f>
        <v>0</v>
      </c>
      <c r="P103" s="207">
        <v>0</v>
      </c>
      <c r="Q103" s="207">
        <f>ROUND(E103*P103,5)</f>
        <v>0</v>
      </c>
      <c r="R103" s="207"/>
      <c r="S103" s="207"/>
      <c r="T103" s="208">
        <v>0.94</v>
      </c>
      <c r="U103" s="207">
        <f>ROUND(E103*T103,2)</f>
        <v>49.57</v>
      </c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 t="s">
        <v>108</v>
      </c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9"/>
      <c r="BF103" s="199"/>
      <c r="BG103" s="199"/>
      <c r="BH103" s="199"/>
    </row>
    <row r="104" spans="1:60" outlineLevel="1" x14ac:dyDescent="0.2">
      <c r="A104" s="200"/>
      <c r="B104" s="200"/>
      <c r="C104" s="248" t="s">
        <v>192</v>
      </c>
      <c r="D104" s="209"/>
      <c r="E104" s="214">
        <v>46.744999999999997</v>
      </c>
      <c r="F104" s="217"/>
      <c r="G104" s="217"/>
      <c r="H104" s="217"/>
      <c r="I104" s="217"/>
      <c r="J104" s="217"/>
      <c r="K104" s="217"/>
      <c r="L104" s="217"/>
      <c r="M104" s="217"/>
      <c r="N104" s="207"/>
      <c r="O104" s="207"/>
      <c r="P104" s="207"/>
      <c r="Q104" s="207"/>
      <c r="R104" s="207"/>
      <c r="S104" s="207"/>
      <c r="T104" s="208"/>
      <c r="U104" s="207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 t="s">
        <v>113</v>
      </c>
      <c r="AF104" s="199">
        <v>0</v>
      </c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  <c r="AW104" s="199"/>
      <c r="AX104" s="199"/>
      <c r="AY104" s="199"/>
      <c r="AZ104" s="199"/>
      <c r="BA104" s="199"/>
      <c r="BB104" s="199"/>
      <c r="BC104" s="199"/>
      <c r="BD104" s="199"/>
      <c r="BE104" s="199"/>
      <c r="BF104" s="199"/>
      <c r="BG104" s="199"/>
      <c r="BH104" s="199"/>
    </row>
    <row r="105" spans="1:60" ht="22.5" outlineLevel="1" x14ac:dyDescent="0.2">
      <c r="A105" s="200"/>
      <c r="B105" s="200"/>
      <c r="C105" s="248" t="s">
        <v>193</v>
      </c>
      <c r="D105" s="209"/>
      <c r="E105" s="214">
        <v>5.984</v>
      </c>
      <c r="F105" s="217"/>
      <c r="G105" s="217"/>
      <c r="H105" s="217"/>
      <c r="I105" s="217"/>
      <c r="J105" s="217"/>
      <c r="K105" s="217"/>
      <c r="L105" s="217"/>
      <c r="M105" s="217"/>
      <c r="N105" s="207"/>
      <c r="O105" s="207"/>
      <c r="P105" s="207"/>
      <c r="Q105" s="207"/>
      <c r="R105" s="207"/>
      <c r="S105" s="207"/>
      <c r="T105" s="208"/>
      <c r="U105" s="207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 t="s">
        <v>113</v>
      </c>
      <c r="AF105" s="199">
        <v>0</v>
      </c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</row>
    <row r="106" spans="1:60" ht="22.5" outlineLevel="1" x14ac:dyDescent="0.2">
      <c r="A106" s="200">
        <v>21</v>
      </c>
      <c r="B106" s="200" t="s">
        <v>196</v>
      </c>
      <c r="C106" s="247" t="s">
        <v>197</v>
      </c>
      <c r="D106" s="206" t="s">
        <v>198</v>
      </c>
      <c r="E106" s="213">
        <v>2882.4</v>
      </c>
      <c r="F106" s="216"/>
      <c r="G106" s="217">
        <f>ROUND(E106*F106,2)</f>
        <v>0</v>
      </c>
      <c r="H106" s="216"/>
      <c r="I106" s="217">
        <f>ROUND(E106*H106,2)</f>
        <v>0</v>
      </c>
      <c r="J106" s="216"/>
      <c r="K106" s="217">
        <f>ROUND(E106*J106,2)</f>
        <v>0</v>
      </c>
      <c r="L106" s="217">
        <v>21</v>
      </c>
      <c r="M106" s="217">
        <f>G106*(1+L106/100)</f>
        <v>0</v>
      </c>
      <c r="N106" s="207">
        <v>0</v>
      </c>
      <c r="O106" s="207">
        <f>ROUND(E106*N106,5)</f>
        <v>0</v>
      </c>
      <c r="P106" s="207">
        <v>0</v>
      </c>
      <c r="Q106" s="207">
        <f>ROUND(E106*P106,5)</f>
        <v>0</v>
      </c>
      <c r="R106" s="207"/>
      <c r="S106" s="207"/>
      <c r="T106" s="208">
        <v>2.7E-2</v>
      </c>
      <c r="U106" s="207">
        <f>ROUND(E106*T106,2)</f>
        <v>77.819999999999993</v>
      </c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 t="s">
        <v>108</v>
      </c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199"/>
      <c r="BH106" s="199"/>
    </row>
    <row r="107" spans="1:60" outlineLevel="1" x14ac:dyDescent="0.2">
      <c r="A107" s="200"/>
      <c r="B107" s="200"/>
      <c r="C107" s="248" t="s">
        <v>199</v>
      </c>
      <c r="D107" s="209"/>
      <c r="E107" s="214">
        <v>2882.4</v>
      </c>
      <c r="F107" s="217"/>
      <c r="G107" s="217"/>
      <c r="H107" s="217"/>
      <c r="I107" s="217"/>
      <c r="J107" s="217"/>
      <c r="K107" s="217"/>
      <c r="L107" s="217"/>
      <c r="M107" s="217"/>
      <c r="N107" s="207"/>
      <c r="O107" s="207"/>
      <c r="P107" s="207"/>
      <c r="Q107" s="207"/>
      <c r="R107" s="207"/>
      <c r="S107" s="207"/>
      <c r="T107" s="208"/>
      <c r="U107" s="207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 t="s">
        <v>113</v>
      </c>
      <c r="AF107" s="199">
        <v>0</v>
      </c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  <c r="AW107" s="199"/>
      <c r="AX107" s="199"/>
      <c r="AY107" s="199"/>
      <c r="AZ107" s="199"/>
      <c r="BA107" s="199"/>
      <c r="BB107" s="199"/>
      <c r="BC107" s="199"/>
      <c r="BD107" s="199"/>
      <c r="BE107" s="199"/>
      <c r="BF107" s="199"/>
      <c r="BG107" s="199"/>
      <c r="BH107" s="199"/>
    </row>
    <row r="108" spans="1:60" outlineLevel="1" x14ac:dyDescent="0.2">
      <c r="A108" s="200">
        <v>22</v>
      </c>
      <c r="B108" s="200" t="s">
        <v>200</v>
      </c>
      <c r="C108" s="247" t="s">
        <v>201</v>
      </c>
      <c r="D108" s="206" t="s">
        <v>198</v>
      </c>
      <c r="E108" s="213">
        <v>1051.9000000000001</v>
      </c>
      <c r="F108" s="216"/>
      <c r="G108" s="217">
        <f>ROUND(E108*F108,2)</f>
        <v>0</v>
      </c>
      <c r="H108" s="216"/>
      <c r="I108" s="217">
        <f>ROUND(E108*H108,2)</f>
        <v>0</v>
      </c>
      <c r="J108" s="216"/>
      <c r="K108" s="217">
        <f>ROUND(E108*J108,2)</f>
        <v>0</v>
      </c>
      <c r="L108" s="217">
        <v>21</v>
      </c>
      <c r="M108" s="217">
        <f>G108*(1+L108/100)</f>
        <v>0</v>
      </c>
      <c r="N108" s="207">
        <v>0</v>
      </c>
      <c r="O108" s="207">
        <f>ROUND(E108*N108,5)</f>
        <v>0</v>
      </c>
      <c r="P108" s="207">
        <v>0</v>
      </c>
      <c r="Q108" s="207">
        <f>ROUND(E108*P108,5)</f>
        <v>0</v>
      </c>
      <c r="R108" s="207"/>
      <c r="S108" s="207"/>
      <c r="T108" s="208">
        <v>2.5999999999999999E-2</v>
      </c>
      <c r="U108" s="207">
        <f>ROUND(E108*T108,2)</f>
        <v>27.35</v>
      </c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 t="s">
        <v>108</v>
      </c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  <c r="AW108" s="199"/>
      <c r="AX108" s="199"/>
      <c r="AY108" s="199"/>
      <c r="AZ108" s="199"/>
      <c r="BA108" s="199"/>
      <c r="BB108" s="199"/>
      <c r="BC108" s="199"/>
      <c r="BD108" s="199"/>
      <c r="BE108" s="199"/>
      <c r="BF108" s="199"/>
      <c r="BG108" s="199"/>
      <c r="BH108" s="199"/>
    </row>
    <row r="109" spans="1:60" outlineLevel="1" x14ac:dyDescent="0.2">
      <c r="A109" s="200"/>
      <c r="B109" s="200"/>
      <c r="C109" s="248" t="s">
        <v>202</v>
      </c>
      <c r="D109" s="209"/>
      <c r="E109" s="214">
        <v>1051.9000000000001</v>
      </c>
      <c r="F109" s="217"/>
      <c r="G109" s="217"/>
      <c r="H109" s="217"/>
      <c r="I109" s="217"/>
      <c r="J109" s="217"/>
      <c r="K109" s="217"/>
      <c r="L109" s="217"/>
      <c r="M109" s="217"/>
      <c r="N109" s="207"/>
      <c r="O109" s="207"/>
      <c r="P109" s="207"/>
      <c r="Q109" s="207"/>
      <c r="R109" s="207"/>
      <c r="S109" s="207"/>
      <c r="T109" s="208"/>
      <c r="U109" s="207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 t="s">
        <v>113</v>
      </c>
      <c r="AF109" s="199">
        <v>0</v>
      </c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199"/>
      <c r="BG109" s="199"/>
      <c r="BH109" s="199"/>
    </row>
    <row r="110" spans="1:60" ht="22.5" outlineLevel="1" x14ac:dyDescent="0.2">
      <c r="A110" s="200">
        <v>23</v>
      </c>
      <c r="B110" s="200" t="s">
        <v>203</v>
      </c>
      <c r="C110" s="247" t="s">
        <v>204</v>
      </c>
      <c r="D110" s="206" t="s">
        <v>198</v>
      </c>
      <c r="E110" s="213">
        <v>593.29999999999995</v>
      </c>
      <c r="F110" s="216"/>
      <c r="G110" s="217">
        <f>ROUND(E110*F110,2)</f>
        <v>0</v>
      </c>
      <c r="H110" s="216"/>
      <c r="I110" s="217">
        <f>ROUND(E110*H110,2)</f>
        <v>0</v>
      </c>
      <c r="J110" s="216"/>
      <c r="K110" s="217">
        <f>ROUND(E110*J110,2)</f>
        <v>0</v>
      </c>
      <c r="L110" s="217">
        <v>21</v>
      </c>
      <c r="M110" s="217">
        <f>G110*(1+L110/100)</f>
        <v>0</v>
      </c>
      <c r="N110" s="207">
        <v>3.0000000000000001E-5</v>
      </c>
      <c r="O110" s="207">
        <f>ROUND(E110*N110,5)</f>
        <v>1.78E-2</v>
      </c>
      <c r="P110" s="207">
        <v>0</v>
      </c>
      <c r="Q110" s="207">
        <f>ROUND(E110*P110,5)</f>
        <v>0</v>
      </c>
      <c r="R110" s="207"/>
      <c r="S110" s="207"/>
      <c r="T110" s="208">
        <v>0.25752000000000003</v>
      </c>
      <c r="U110" s="207">
        <f>ROUND(E110*T110,2)</f>
        <v>152.79</v>
      </c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 t="s">
        <v>205</v>
      </c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  <c r="AW110" s="199"/>
      <c r="AX110" s="199"/>
      <c r="AY110" s="199"/>
      <c r="AZ110" s="199"/>
      <c r="BA110" s="199"/>
      <c r="BB110" s="199"/>
      <c r="BC110" s="199"/>
      <c r="BD110" s="199"/>
      <c r="BE110" s="199"/>
      <c r="BF110" s="199"/>
      <c r="BG110" s="199"/>
      <c r="BH110" s="199"/>
    </row>
    <row r="111" spans="1:60" outlineLevel="1" x14ac:dyDescent="0.2">
      <c r="A111" s="200"/>
      <c r="B111" s="200"/>
      <c r="C111" s="248" t="s">
        <v>206</v>
      </c>
      <c r="D111" s="209"/>
      <c r="E111" s="214">
        <v>100</v>
      </c>
      <c r="F111" s="217"/>
      <c r="G111" s="217"/>
      <c r="H111" s="217"/>
      <c r="I111" s="217"/>
      <c r="J111" s="217"/>
      <c r="K111" s="217"/>
      <c r="L111" s="217"/>
      <c r="M111" s="217"/>
      <c r="N111" s="207"/>
      <c r="O111" s="207"/>
      <c r="P111" s="207"/>
      <c r="Q111" s="207"/>
      <c r="R111" s="207"/>
      <c r="S111" s="207"/>
      <c r="T111" s="208"/>
      <c r="U111" s="207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 t="s">
        <v>113</v>
      </c>
      <c r="AF111" s="199">
        <v>0</v>
      </c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  <c r="AW111" s="199"/>
      <c r="AX111" s="199"/>
      <c r="AY111" s="199"/>
      <c r="AZ111" s="199"/>
      <c r="BA111" s="199"/>
      <c r="BB111" s="199"/>
      <c r="BC111" s="199"/>
      <c r="BD111" s="199"/>
      <c r="BE111" s="199"/>
      <c r="BF111" s="199"/>
      <c r="BG111" s="199"/>
      <c r="BH111" s="199"/>
    </row>
    <row r="112" spans="1:60" outlineLevel="1" x14ac:dyDescent="0.2">
      <c r="A112" s="200"/>
      <c r="B112" s="200"/>
      <c r="C112" s="248" t="s">
        <v>207</v>
      </c>
      <c r="D112" s="209"/>
      <c r="E112" s="214">
        <v>118</v>
      </c>
      <c r="F112" s="217"/>
      <c r="G112" s="217"/>
      <c r="H112" s="217"/>
      <c r="I112" s="217"/>
      <c r="J112" s="217"/>
      <c r="K112" s="217"/>
      <c r="L112" s="217"/>
      <c r="M112" s="217"/>
      <c r="N112" s="207"/>
      <c r="O112" s="207"/>
      <c r="P112" s="207"/>
      <c r="Q112" s="207"/>
      <c r="R112" s="207"/>
      <c r="S112" s="207"/>
      <c r="T112" s="208"/>
      <c r="U112" s="207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 t="s">
        <v>113</v>
      </c>
      <c r="AF112" s="199">
        <v>0</v>
      </c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199"/>
      <c r="BF112" s="199"/>
      <c r="BG112" s="199"/>
      <c r="BH112" s="199"/>
    </row>
    <row r="113" spans="1:60" outlineLevel="1" x14ac:dyDescent="0.2">
      <c r="A113" s="200"/>
      <c r="B113" s="200"/>
      <c r="C113" s="248" t="s">
        <v>208</v>
      </c>
      <c r="D113" s="209"/>
      <c r="E113" s="214">
        <v>116</v>
      </c>
      <c r="F113" s="217"/>
      <c r="G113" s="217"/>
      <c r="H113" s="217"/>
      <c r="I113" s="217"/>
      <c r="J113" s="217"/>
      <c r="K113" s="217"/>
      <c r="L113" s="217"/>
      <c r="M113" s="217"/>
      <c r="N113" s="207"/>
      <c r="O113" s="207"/>
      <c r="P113" s="207"/>
      <c r="Q113" s="207"/>
      <c r="R113" s="207"/>
      <c r="S113" s="207"/>
      <c r="T113" s="208"/>
      <c r="U113" s="207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 t="s">
        <v>113</v>
      </c>
      <c r="AF113" s="199">
        <v>0</v>
      </c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199"/>
      <c r="BD113" s="199"/>
      <c r="BE113" s="199"/>
      <c r="BF113" s="199"/>
      <c r="BG113" s="199"/>
      <c r="BH113" s="199"/>
    </row>
    <row r="114" spans="1:60" outlineLevel="1" x14ac:dyDescent="0.2">
      <c r="A114" s="200"/>
      <c r="B114" s="200"/>
      <c r="C114" s="248" t="s">
        <v>209</v>
      </c>
      <c r="D114" s="209"/>
      <c r="E114" s="214">
        <v>52</v>
      </c>
      <c r="F114" s="217"/>
      <c r="G114" s="217"/>
      <c r="H114" s="217"/>
      <c r="I114" s="217"/>
      <c r="J114" s="217"/>
      <c r="K114" s="217"/>
      <c r="L114" s="217"/>
      <c r="M114" s="217"/>
      <c r="N114" s="207"/>
      <c r="O114" s="207"/>
      <c r="P114" s="207"/>
      <c r="Q114" s="207"/>
      <c r="R114" s="207"/>
      <c r="S114" s="207"/>
      <c r="T114" s="208"/>
      <c r="U114" s="207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 t="s">
        <v>113</v>
      </c>
      <c r="AF114" s="199">
        <v>0</v>
      </c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  <c r="AW114" s="199"/>
      <c r="AX114" s="199"/>
      <c r="AY114" s="199"/>
      <c r="AZ114" s="199"/>
      <c r="BA114" s="199"/>
      <c r="BB114" s="199"/>
      <c r="BC114" s="199"/>
      <c r="BD114" s="199"/>
      <c r="BE114" s="199"/>
      <c r="BF114" s="199"/>
      <c r="BG114" s="199"/>
      <c r="BH114" s="199"/>
    </row>
    <row r="115" spans="1:60" outlineLevel="1" x14ac:dyDescent="0.2">
      <c r="A115" s="200"/>
      <c r="B115" s="200"/>
      <c r="C115" s="248" t="s">
        <v>210</v>
      </c>
      <c r="D115" s="209"/>
      <c r="E115" s="214">
        <v>39</v>
      </c>
      <c r="F115" s="217"/>
      <c r="G115" s="217"/>
      <c r="H115" s="217"/>
      <c r="I115" s="217"/>
      <c r="J115" s="217"/>
      <c r="K115" s="217"/>
      <c r="L115" s="217"/>
      <c r="M115" s="217"/>
      <c r="N115" s="207"/>
      <c r="O115" s="207"/>
      <c r="P115" s="207"/>
      <c r="Q115" s="207"/>
      <c r="R115" s="207"/>
      <c r="S115" s="207"/>
      <c r="T115" s="208"/>
      <c r="U115" s="207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 t="s">
        <v>113</v>
      </c>
      <c r="AF115" s="199">
        <v>0</v>
      </c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199"/>
      <c r="AV115" s="199"/>
      <c r="AW115" s="199"/>
      <c r="AX115" s="199"/>
      <c r="AY115" s="199"/>
      <c r="AZ115" s="199"/>
      <c r="BA115" s="199"/>
      <c r="BB115" s="199"/>
      <c r="BC115" s="199"/>
      <c r="BD115" s="199"/>
      <c r="BE115" s="199"/>
      <c r="BF115" s="199"/>
      <c r="BG115" s="199"/>
      <c r="BH115" s="199"/>
    </row>
    <row r="116" spans="1:60" outlineLevel="1" x14ac:dyDescent="0.2">
      <c r="A116" s="200"/>
      <c r="B116" s="200"/>
      <c r="C116" s="248" t="s">
        <v>211</v>
      </c>
      <c r="D116" s="209"/>
      <c r="E116" s="214">
        <v>28.8</v>
      </c>
      <c r="F116" s="217"/>
      <c r="G116" s="217"/>
      <c r="H116" s="217"/>
      <c r="I116" s="217"/>
      <c r="J116" s="217"/>
      <c r="K116" s="217"/>
      <c r="L116" s="217"/>
      <c r="M116" s="217"/>
      <c r="N116" s="207"/>
      <c r="O116" s="207"/>
      <c r="P116" s="207"/>
      <c r="Q116" s="207"/>
      <c r="R116" s="207"/>
      <c r="S116" s="207"/>
      <c r="T116" s="208"/>
      <c r="U116" s="207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 t="s">
        <v>113</v>
      </c>
      <c r="AF116" s="199">
        <v>0</v>
      </c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99"/>
      <c r="AV116" s="199"/>
      <c r="AW116" s="199"/>
      <c r="AX116" s="199"/>
      <c r="AY116" s="199"/>
      <c r="AZ116" s="199"/>
      <c r="BA116" s="199"/>
      <c r="BB116" s="199"/>
      <c r="BC116" s="199"/>
      <c r="BD116" s="199"/>
      <c r="BE116" s="199"/>
      <c r="BF116" s="199"/>
      <c r="BG116" s="199"/>
      <c r="BH116" s="199"/>
    </row>
    <row r="117" spans="1:60" outlineLevel="1" x14ac:dyDescent="0.2">
      <c r="A117" s="200"/>
      <c r="B117" s="200"/>
      <c r="C117" s="248" t="s">
        <v>212</v>
      </c>
      <c r="D117" s="209"/>
      <c r="E117" s="214">
        <v>139.5</v>
      </c>
      <c r="F117" s="217"/>
      <c r="G117" s="217"/>
      <c r="H117" s="217"/>
      <c r="I117" s="217"/>
      <c r="J117" s="217"/>
      <c r="K117" s="217"/>
      <c r="L117" s="217"/>
      <c r="M117" s="217"/>
      <c r="N117" s="207"/>
      <c r="O117" s="207"/>
      <c r="P117" s="207"/>
      <c r="Q117" s="207"/>
      <c r="R117" s="207"/>
      <c r="S117" s="207"/>
      <c r="T117" s="208"/>
      <c r="U117" s="207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 t="s">
        <v>113</v>
      </c>
      <c r="AF117" s="199">
        <v>0</v>
      </c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199"/>
      <c r="BF117" s="199"/>
      <c r="BG117" s="199"/>
      <c r="BH117" s="199"/>
    </row>
    <row r="118" spans="1:60" outlineLevel="1" x14ac:dyDescent="0.2">
      <c r="A118" s="200">
        <v>24</v>
      </c>
      <c r="B118" s="200" t="s">
        <v>213</v>
      </c>
      <c r="C118" s="247" t="s">
        <v>214</v>
      </c>
      <c r="D118" s="206" t="s">
        <v>118</v>
      </c>
      <c r="E118" s="213">
        <v>689.60148000000004</v>
      </c>
      <c r="F118" s="216"/>
      <c r="G118" s="217">
        <f>ROUND(E118*F118,2)</f>
        <v>0</v>
      </c>
      <c r="H118" s="216"/>
      <c r="I118" s="217">
        <f>ROUND(E118*H118,2)</f>
        <v>0</v>
      </c>
      <c r="J118" s="216"/>
      <c r="K118" s="217">
        <f>ROUND(E118*J118,2)</f>
        <v>0</v>
      </c>
      <c r="L118" s="217">
        <v>21</v>
      </c>
      <c r="M118" s="217">
        <f>G118*(1+L118/100)</f>
        <v>0</v>
      </c>
      <c r="N118" s="207">
        <v>0</v>
      </c>
      <c r="O118" s="207">
        <f>ROUND(E118*N118,5)</f>
        <v>0</v>
      </c>
      <c r="P118" s="207">
        <v>0</v>
      </c>
      <c r="Q118" s="207">
        <f>ROUND(E118*P118,5)</f>
        <v>0</v>
      </c>
      <c r="R118" s="207"/>
      <c r="S118" s="207"/>
      <c r="T118" s="208">
        <v>0</v>
      </c>
      <c r="U118" s="207">
        <f>ROUND(E118*T118,2)</f>
        <v>0</v>
      </c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 t="s">
        <v>108</v>
      </c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199"/>
      <c r="BG118" s="199"/>
      <c r="BH118" s="199"/>
    </row>
    <row r="119" spans="1:60" ht="22.5" outlineLevel="1" x14ac:dyDescent="0.2">
      <c r="A119" s="200"/>
      <c r="B119" s="200"/>
      <c r="C119" s="248" t="s">
        <v>215</v>
      </c>
      <c r="D119" s="209"/>
      <c r="E119" s="214">
        <v>689.60148000000004</v>
      </c>
      <c r="F119" s="217"/>
      <c r="G119" s="217"/>
      <c r="H119" s="217"/>
      <c r="I119" s="217"/>
      <c r="J119" s="217"/>
      <c r="K119" s="217"/>
      <c r="L119" s="217"/>
      <c r="M119" s="217"/>
      <c r="N119" s="207"/>
      <c r="O119" s="207"/>
      <c r="P119" s="207"/>
      <c r="Q119" s="207"/>
      <c r="R119" s="207"/>
      <c r="S119" s="207"/>
      <c r="T119" s="208"/>
      <c r="U119" s="207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 t="s">
        <v>113</v>
      </c>
      <c r="AF119" s="199">
        <v>0</v>
      </c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  <c r="AW119" s="199"/>
      <c r="AX119" s="199"/>
      <c r="AY119" s="199"/>
      <c r="AZ119" s="199"/>
      <c r="BA119" s="199"/>
      <c r="BB119" s="199"/>
      <c r="BC119" s="199"/>
      <c r="BD119" s="199"/>
      <c r="BE119" s="199"/>
      <c r="BF119" s="199"/>
      <c r="BG119" s="199"/>
      <c r="BH119" s="199"/>
    </row>
    <row r="120" spans="1:60" outlineLevel="1" x14ac:dyDescent="0.2">
      <c r="A120" s="200">
        <v>25</v>
      </c>
      <c r="B120" s="200" t="s">
        <v>216</v>
      </c>
      <c r="C120" s="247" t="s">
        <v>217</v>
      </c>
      <c r="D120" s="206" t="s">
        <v>218</v>
      </c>
      <c r="E120" s="213">
        <v>114.764546</v>
      </c>
      <c r="F120" s="216"/>
      <c r="G120" s="217">
        <f>ROUND(E120*F120,2)</f>
        <v>0</v>
      </c>
      <c r="H120" s="216"/>
      <c r="I120" s="217">
        <f>ROUND(E120*H120,2)</f>
        <v>0</v>
      </c>
      <c r="J120" s="216"/>
      <c r="K120" s="217">
        <f>ROUND(E120*J120,2)</f>
        <v>0</v>
      </c>
      <c r="L120" s="217">
        <v>21</v>
      </c>
      <c r="M120" s="217">
        <f>G120*(1+L120/100)</f>
        <v>0</v>
      </c>
      <c r="N120" s="207">
        <v>1</v>
      </c>
      <c r="O120" s="207">
        <f>ROUND(E120*N120,5)</f>
        <v>114.76455</v>
      </c>
      <c r="P120" s="207">
        <v>0</v>
      </c>
      <c r="Q120" s="207">
        <f>ROUND(E120*P120,5)</f>
        <v>0</v>
      </c>
      <c r="R120" s="207"/>
      <c r="S120" s="207"/>
      <c r="T120" s="208">
        <v>0</v>
      </c>
      <c r="U120" s="207">
        <f>ROUND(E120*T120,2)</f>
        <v>0</v>
      </c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 t="s">
        <v>219</v>
      </c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199"/>
      <c r="BC120" s="199"/>
      <c r="BD120" s="199"/>
      <c r="BE120" s="199"/>
      <c r="BF120" s="199"/>
      <c r="BG120" s="199"/>
      <c r="BH120" s="199"/>
    </row>
    <row r="121" spans="1:60" ht="22.5" outlineLevel="1" x14ac:dyDescent="0.2">
      <c r="A121" s="200"/>
      <c r="B121" s="200"/>
      <c r="C121" s="248" t="s">
        <v>220</v>
      </c>
      <c r="D121" s="209"/>
      <c r="E121" s="214">
        <v>114.764546</v>
      </c>
      <c r="F121" s="217"/>
      <c r="G121" s="217"/>
      <c r="H121" s="217"/>
      <c r="I121" s="217"/>
      <c r="J121" s="217"/>
      <c r="K121" s="217"/>
      <c r="L121" s="217"/>
      <c r="M121" s="217"/>
      <c r="N121" s="207"/>
      <c r="O121" s="207"/>
      <c r="P121" s="207"/>
      <c r="Q121" s="207"/>
      <c r="R121" s="207"/>
      <c r="S121" s="207"/>
      <c r="T121" s="208"/>
      <c r="U121" s="207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 t="s">
        <v>113</v>
      </c>
      <c r="AF121" s="199">
        <v>0</v>
      </c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199"/>
      <c r="AV121" s="199"/>
      <c r="AW121" s="199"/>
      <c r="AX121" s="199"/>
      <c r="AY121" s="199"/>
      <c r="AZ121" s="199"/>
      <c r="BA121" s="199"/>
      <c r="BB121" s="199"/>
      <c r="BC121" s="199"/>
      <c r="BD121" s="199"/>
      <c r="BE121" s="199"/>
      <c r="BF121" s="199"/>
      <c r="BG121" s="199"/>
      <c r="BH121" s="199"/>
    </row>
    <row r="122" spans="1:60" x14ac:dyDescent="0.2">
      <c r="A122" s="201" t="s">
        <v>103</v>
      </c>
      <c r="B122" s="201" t="s">
        <v>56</v>
      </c>
      <c r="C122" s="249" t="s">
        <v>57</v>
      </c>
      <c r="D122" s="210"/>
      <c r="E122" s="215"/>
      <c r="F122" s="218"/>
      <c r="G122" s="218">
        <f>SUMIF(AE123:AE130,"&lt;&gt;NOR",G123:G130)</f>
        <v>0</v>
      </c>
      <c r="H122" s="218"/>
      <c r="I122" s="218">
        <f>SUM(I123:I130)</f>
        <v>0</v>
      </c>
      <c r="J122" s="218"/>
      <c r="K122" s="218">
        <f>SUM(K123:K130)</f>
        <v>0</v>
      </c>
      <c r="L122" s="218"/>
      <c r="M122" s="218">
        <f>SUM(M123:M130)</f>
        <v>0</v>
      </c>
      <c r="N122" s="211"/>
      <c r="O122" s="211">
        <f>SUM(O123:O130)</f>
        <v>0</v>
      </c>
      <c r="P122" s="211"/>
      <c r="Q122" s="211">
        <f>SUM(Q123:Q130)</f>
        <v>18.809999999999999</v>
      </c>
      <c r="R122" s="211"/>
      <c r="S122" s="211"/>
      <c r="T122" s="212"/>
      <c r="U122" s="211">
        <f>SUM(U123:U130)</f>
        <v>24.659999999999997</v>
      </c>
      <c r="AE122" t="s">
        <v>104</v>
      </c>
    </row>
    <row r="123" spans="1:60" outlineLevel="1" x14ac:dyDescent="0.2">
      <c r="A123" s="200">
        <v>26</v>
      </c>
      <c r="B123" s="200" t="s">
        <v>221</v>
      </c>
      <c r="C123" s="247" t="s">
        <v>222</v>
      </c>
      <c r="D123" s="206" t="s">
        <v>198</v>
      </c>
      <c r="E123" s="213">
        <v>13</v>
      </c>
      <c r="F123" s="216"/>
      <c r="G123" s="217">
        <f>ROUND(E123*F123,2)</f>
        <v>0</v>
      </c>
      <c r="H123" s="216"/>
      <c r="I123" s="217">
        <f>ROUND(E123*H123,2)</f>
        <v>0</v>
      </c>
      <c r="J123" s="216"/>
      <c r="K123" s="217">
        <f>ROUND(E123*J123,2)</f>
        <v>0</v>
      </c>
      <c r="L123" s="217">
        <v>21</v>
      </c>
      <c r="M123" s="217">
        <f>G123*(1+L123/100)</f>
        <v>0</v>
      </c>
      <c r="N123" s="207">
        <v>0</v>
      </c>
      <c r="O123" s="207">
        <f>ROUND(E123*N123,5)</f>
        <v>0</v>
      </c>
      <c r="P123" s="207">
        <v>0.44</v>
      </c>
      <c r="Q123" s="207">
        <f>ROUND(E123*P123,5)</f>
        <v>5.72</v>
      </c>
      <c r="R123" s="207"/>
      <c r="S123" s="207"/>
      <c r="T123" s="208">
        <v>0.376</v>
      </c>
      <c r="U123" s="207">
        <f>ROUND(E123*T123,2)</f>
        <v>4.8899999999999997</v>
      </c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 t="s">
        <v>108</v>
      </c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199"/>
      <c r="BG123" s="199"/>
      <c r="BH123" s="199"/>
    </row>
    <row r="124" spans="1:60" outlineLevel="1" x14ac:dyDescent="0.2">
      <c r="A124" s="200"/>
      <c r="B124" s="200"/>
      <c r="C124" s="248" t="s">
        <v>223</v>
      </c>
      <c r="D124" s="209"/>
      <c r="E124" s="214">
        <v>13</v>
      </c>
      <c r="F124" s="217"/>
      <c r="G124" s="217"/>
      <c r="H124" s="217"/>
      <c r="I124" s="217"/>
      <c r="J124" s="217"/>
      <c r="K124" s="217"/>
      <c r="L124" s="217"/>
      <c r="M124" s="217"/>
      <c r="N124" s="207"/>
      <c r="O124" s="207"/>
      <c r="P124" s="207"/>
      <c r="Q124" s="207"/>
      <c r="R124" s="207"/>
      <c r="S124" s="207"/>
      <c r="T124" s="208"/>
      <c r="U124" s="207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 t="s">
        <v>113</v>
      </c>
      <c r="AF124" s="199">
        <v>0</v>
      </c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199"/>
      <c r="AV124" s="199"/>
      <c r="AW124" s="199"/>
      <c r="AX124" s="199"/>
      <c r="AY124" s="199"/>
      <c r="AZ124" s="199"/>
      <c r="BA124" s="199"/>
      <c r="BB124" s="199"/>
      <c r="BC124" s="199"/>
      <c r="BD124" s="199"/>
      <c r="BE124" s="199"/>
      <c r="BF124" s="199"/>
      <c r="BG124" s="199"/>
      <c r="BH124" s="199"/>
    </row>
    <row r="125" spans="1:60" outlineLevel="1" x14ac:dyDescent="0.2">
      <c r="A125" s="200">
        <v>27</v>
      </c>
      <c r="B125" s="200" t="s">
        <v>224</v>
      </c>
      <c r="C125" s="247" t="s">
        <v>225</v>
      </c>
      <c r="D125" s="206" t="s">
        <v>198</v>
      </c>
      <c r="E125" s="213">
        <v>13</v>
      </c>
      <c r="F125" s="216"/>
      <c r="G125" s="217">
        <f>ROUND(E125*F125,2)</f>
        <v>0</v>
      </c>
      <c r="H125" s="216"/>
      <c r="I125" s="217">
        <f>ROUND(E125*H125,2)</f>
        <v>0</v>
      </c>
      <c r="J125" s="216"/>
      <c r="K125" s="217">
        <f>ROUND(E125*J125,2)</f>
        <v>0</v>
      </c>
      <c r="L125" s="217">
        <v>21</v>
      </c>
      <c r="M125" s="217">
        <f>G125*(1+L125/100)</f>
        <v>0</v>
      </c>
      <c r="N125" s="207">
        <v>0</v>
      </c>
      <c r="O125" s="207">
        <f>ROUND(E125*N125,5)</f>
        <v>0</v>
      </c>
      <c r="P125" s="207">
        <v>0.66</v>
      </c>
      <c r="Q125" s="207">
        <f>ROUND(E125*P125,5)</f>
        <v>8.58</v>
      </c>
      <c r="R125" s="207"/>
      <c r="S125" s="207"/>
      <c r="T125" s="208">
        <v>1.0529999999999999</v>
      </c>
      <c r="U125" s="207">
        <f>ROUND(E125*T125,2)</f>
        <v>13.69</v>
      </c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 t="s">
        <v>108</v>
      </c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199"/>
      <c r="AV125" s="199"/>
      <c r="AW125" s="199"/>
      <c r="AX125" s="199"/>
      <c r="AY125" s="199"/>
      <c r="AZ125" s="199"/>
      <c r="BA125" s="199"/>
      <c r="BB125" s="199"/>
      <c r="BC125" s="199"/>
      <c r="BD125" s="199"/>
      <c r="BE125" s="199"/>
      <c r="BF125" s="199"/>
      <c r="BG125" s="199"/>
      <c r="BH125" s="199"/>
    </row>
    <row r="126" spans="1:60" outlineLevel="1" x14ac:dyDescent="0.2">
      <c r="A126" s="200"/>
      <c r="B126" s="200"/>
      <c r="C126" s="248" t="s">
        <v>223</v>
      </c>
      <c r="D126" s="209"/>
      <c r="E126" s="214">
        <v>13</v>
      </c>
      <c r="F126" s="217"/>
      <c r="G126" s="217"/>
      <c r="H126" s="217"/>
      <c r="I126" s="217"/>
      <c r="J126" s="217"/>
      <c r="K126" s="217"/>
      <c r="L126" s="217"/>
      <c r="M126" s="217"/>
      <c r="N126" s="207"/>
      <c r="O126" s="207"/>
      <c r="P126" s="207"/>
      <c r="Q126" s="207"/>
      <c r="R126" s="207"/>
      <c r="S126" s="207"/>
      <c r="T126" s="208"/>
      <c r="U126" s="207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 t="s">
        <v>113</v>
      </c>
      <c r="AF126" s="199">
        <v>0</v>
      </c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  <c r="AW126" s="199"/>
      <c r="AX126" s="199"/>
      <c r="AY126" s="199"/>
      <c r="AZ126" s="199"/>
      <c r="BA126" s="199"/>
      <c r="BB126" s="199"/>
      <c r="BC126" s="199"/>
      <c r="BD126" s="199"/>
      <c r="BE126" s="199"/>
      <c r="BF126" s="199"/>
      <c r="BG126" s="199"/>
      <c r="BH126" s="199"/>
    </row>
    <row r="127" spans="1:60" outlineLevel="1" x14ac:dyDescent="0.2">
      <c r="A127" s="200">
        <v>28</v>
      </c>
      <c r="B127" s="200" t="s">
        <v>226</v>
      </c>
      <c r="C127" s="247" t="s">
        <v>227</v>
      </c>
      <c r="D127" s="206" t="s">
        <v>198</v>
      </c>
      <c r="E127" s="213">
        <v>13</v>
      </c>
      <c r="F127" s="216"/>
      <c r="G127" s="217">
        <f>ROUND(E127*F127,2)</f>
        <v>0</v>
      </c>
      <c r="H127" s="216"/>
      <c r="I127" s="217">
        <f>ROUND(E127*H127,2)</f>
        <v>0</v>
      </c>
      <c r="J127" s="216"/>
      <c r="K127" s="217">
        <f>ROUND(E127*J127,2)</f>
        <v>0</v>
      </c>
      <c r="L127" s="217">
        <v>21</v>
      </c>
      <c r="M127" s="217">
        <f>G127*(1+L127/100)</f>
        <v>0</v>
      </c>
      <c r="N127" s="207">
        <v>0</v>
      </c>
      <c r="O127" s="207">
        <f>ROUND(E127*N127,5)</f>
        <v>0</v>
      </c>
      <c r="P127" s="207">
        <v>0.22</v>
      </c>
      <c r="Q127" s="207">
        <f>ROUND(E127*P127,5)</f>
        <v>2.86</v>
      </c>
      <c r="R127" s="207"/>
      <c r="S127" s="207"/>
      <c r="T127" s="208">
        <v>0.375</v>
      </c>
      <c r="U127" s="207">
        <f>ROUND(E127*T127,2)</f>
        <v>4.88</v>
      </c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 t="s">
        <v>108</v>
      </c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199"/>
      <c r="AV127" s="199"/>
      <c r="AW127" s="199"/>
      <c r="AX127" s="199"/>
      <c r="AY127" s="199"/>
      <c r="AZ127" s="199"/>
      <c r="BA127" s="199"/>
      <c r="BB127" s="199"/>
      <c r="BC127" s="199"/>
      <c r="BD127" s="199"/>
      <c r="BE127" s="199"/>
      <c r="BF127" s="199"/>
      <c r="BG127" s="199"/>
      <c r="BH127" s="199"/>
    </row>
    <row r="128" spans="1:60" outlineLevel="1" x14ac:dyDescent="0.2">
      <c r="A128" s="200"/>
      <c r="B128" s="200"/>
      <c r="C128" s="248" t="s">
        <v>223</v>
      </c>
      <c r="D128" s="209"/>
      <c r="E128" s="214">
        <v>13</v>
      </c>
      <c r="F128" s="217"/>
      <c r="G128" s="217"/>
      <c r="H128" s="217"/>
      <c r="I128" s="217"/>
      <c r="J128" s="217"/>
      <c r="K128" s="217"/>
      <c r="L128" s="217"/>
      <c r="M128" s="217"/>
      <c r="N128" s="207"/>
      <c r="O128" s="207"/>
      <c r="P128" s="207"/>
      <c r="Q128" s="207"/>
      <c r="R128" s="207"/>
      <c r="S128" s="207"/>
      <c r="T128" s="208"/>
      <c r="U128" s="207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 t="s">
        <v>113</v>
      </c>
      <c r="AF128" s="199">
        <v>0</v>
      </c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199"/>
      <c r="AS128" s="199"/>
      <c r="AT128" s="199"/>
      <c r="AU128" s="199"/>
      <c r="AV128" s="199"/>
      <c r="AW128" s="199"/>
      <c r="AX128" s="199"/>
      <c r="AY128" s="199"/>
      <c r="AZ128" s="199"/>
      <c r="BA128" s="199"/>
      <c r="BB128" s="199"/>
      <c r="BC128" s="199"/>
      <c r="BD128" s="199"/>
      <c r="BE128" s="199"/>
      <c r="BF128" s="199"/>
      <c r="BG128" s="199"/>
      <c r="BH128" s="199"/>
    </row>
    <row r="129" spans="1:60" outlineLevel="1" x14ac:dyDescent="0.2">
      <c r="A129" s="200">
        <v>29</v>
      </c>
      <c r="B129" s="200" t="s">
        <v>228</v>
      </c>
      <c r="C129" s="247" t="s">
        <v>229</v>
      </c>
      <c r="D129" s="206" t="s">
        <v>198</v>
      </c>
      <c r="E129" s="213">
        <v>15</v>
      </c>
      <c r="F129" s="216"/>
      <c r="G129" s="217">
        <f>ROUND(E129*F129,2)</f>
        <v>0</v>
      </c>
      <c r="H129" s="216"/>
      <c r="I129" s="217">
        <f>ROUND(E129*H129,2)</f>
        <v>0</v>
      </c>
      <c r="J129" s="216"/>
      <c r="K129" s="217">
        <f>ROUND(E129*J129,2)</f>
        <v>0</v>
      </c>
      <c r="L129" s="217">
        <v>21</v>
      </c>
      <c r="M129" s="217">
        <f>G129*(1+L129/100)</f>
        <v>0</v>
      </c>
      <c r="N129" s="207">
        <v>0</v>
      </c>
      <c r="O129" s="207">
        <f>ROUND(E129*N129,5)</f>
        <v>0</v>
      </c>
      <c r="P129" s="207">
        <v>0.11</v>
      </c>
      <c r="Q129" s="207">
        <f>ROUND(E129*P129,5)</f>
        <v>1.65</v>
      </c>
      <c r="R129" s="207"/>
      <c r="S129" s="207"/>
      <c r="T129" s="208">
        <v>0.08</v>
      </c>
      <c r="U129" s="207">
        <f>ROUND(E129*T129,2)</f>
        <v>1.2</v>
      </c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 t="s">
        <v>108</v>
      </c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  <c r="AW129" s="199"/>
      <c r="AX129" s="199"/>
      <c r="AY129" s="199"/>
      <c r="AZ129" s="199"/>
      <c r="BA129" s="199"/>
      <c r="BB129" s="199"/>
      <c r="BC129" s="199"/>
      <c r="BD129" s="199"/>
      <c r="BE129" s="199"/>
      <c r="BF129" s="199"/>
      <c r="BG129" s="199"/>
      <c r="BH129" s="199"/>
    </row>
    <row r="130" spans="1:60" outlineLevel="1" x14ac:dyDescent="0.2">
      <c r="A130" s="200"/>
      <c r="B130" s="200"/>
      <c r="C130" s="248" t="s">
        <v>230</v>
      </c>
      <c r="D130" s="209"/>
      <c r="E130" s="214">
        <v>15</v>
      </c>
      <c r="F130" s="217"/>
      <c r="G130" s="217"/>
      <c r="H130" s="217"/>
      <c r="I130" s="217"/>
      <c r="J130" s="217"/>
      <c r="K130" s="217"/>
      <c r="L130" s="217"/>
      <c r="M130" s="217"/>
      <c r="N130" s="207"/>
      <c r="O130" s="207"/>
      <c r="P130" s="207"/>
      <c r="Q130" s="207"/>
      <c r="R130" s="207"/>
      <c r="S130" s="207"/>
      <c r="T130" s="208"/>
      <c r="U130" s="207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 t="s">
        <v>113</v>
      </c>
      <c r="AF130" s="199">
        <v>0</v>
      </c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199"/>
      <c r="AS130" s="199"/>
      <c r="AT130" s="199"/>
      <c r="AU130" s="199"/>
      <c r="AV130" s="199"/>
      <c r="AW130" s="199"/>
      <c r="AX130" s="199"/>
      <c r="AY130" s="199"/>
      <c r="AZ130" s="199"/>
      <c r="BA130" s="199"/>
      <c r="BB130" s="199"/>
      <c r="BC130" s="199"/>
      <c r="BD130" s="199"/>
      <c r="BE130" s="199"/>
      <c r="BF130" s="199"/>
      <c r="BG130" s="199"/>
      <c r="BH130" s="199"/>
    </row>
    <row r="131" spans="1:60" x14ac:dyDescent="0.2">
      <c r="A131" s="201" t="s">
        <v>103</v>
      </c>
      <c r="B131" s="201" t="s">
        <v>58</v>
      </c>
      <c r="C131" s="249" t="s">
        <v>59</v>
      </c>
      <c r="D131" s="210"/>
      <c r="E131" s="215"/>
      <c r="F131" s="218"/>
      <c r="G131" s="218">
        <f>SUMIF(AE132:AE135,"&lt;&gt;NOR",G132:G135)</f>
        <v>0</v>
      </c>
      <c r="H131" s="218"/>
      <c r="I131" s="218">
        <f>SUM(I132:I135)</f>
        <v>0</v>
      </c>
      <c r="J131" s="218"/>
      <c r="K131" s="218">
        <f>SUM(K132:K135)</f>
        <v>0</v>
      </c>
      <c r="L131" s="218"/>
      <c r="M131" s="218">
        <f>SUM(M132:M135)</f>
        <v>0</v>
      </c>
      <c r="N131" s="211"/>
      <c r="O131" s="211">
        <f>SUM(O132:O135)</f>
        <v>5.4335000000000004</v>
      </c>
      <c r="P131" s="211"/>
      <c r="Q131" s="211">
        <f>SUM(Q132:Q135)</f>
        <v>0</v>
      </c>
      <c r="R131" s="211"/>
      <c r="S131" s="211"/>
      <c r="T131" s="212"/>
      <c r="U131" s="211">
        <f>SUM(U132:U135)</f>
        <v>83.76</v>
      </c>
      <c r="AE131" t="s">
        <v>104</v>
      </c>
    </row>
    <row r="132" spans="1:60" outlineLevel="1" x14ac:dyDescent="0.2">
      <c r="A132" s="200">
        <v>30</v>
      </c>
      <c r="B132" s="200" t="s">
        <v>231</v>
      </c>
      <c r="C132" s="247" t="s">
        <v>232</v>
      </c>
      <c r="D132" s="206" t="s">
        <v>198</v>
      </c>
      <c r="E132" s="213">
        <v>1396</v>
      </c>
      <c r="F132" s="216"/>
      <c r="G132" s="217">
        <f>ROUND(E132*F132,2)</f>
        <v>0</v>
      </c>
      <c r="H132" s="216"/>
      <c r="I132" s="217">
        <f>ROUND(E132*H132,2)</f>
        <v>0</v>
      </c>
      <c r="J132" s="216"/>
      <c r="K132" s="217">
        <f>ROUND(E132*J132,2)</f>
        <v>0</v>
      </c>
      <c r="L132" s="217">
        <v>21</v>
      </c>
      <c r="M132" s="217">
        <f>G132*(1+L132/100)</f>
        <v>0</v>
      </c>
      <c r="N132" s="207">
        <v>0</v>
      </c>
      <c r="O132" s="207">
        <f>ROUND(E132*N132,5)</f>
        <v>0</v>
      </c>
      <c r="P132" s="207">
        <v>0</v>
      </c>
      <c r="Q132" s="207">
        <f>ROUND(E132*P132,5)</f>
        <v>0</v>
      </c>
      <c r="R132" s="207"/>
      <c r="S132" s="207"/>
      <c r="T132" s="208">
        <v>0.06</v>
      </c>
      <c r="U132" s="207">
        <f>ROUND(E132*T132,2)</f>
        <v>83.76</v>
      </c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 t="s">
        <v>108</v>
      </c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  <c r="AW132" s="199"/>
      <c r="AX132" s="199"/>
      <c r="AY132" s="199"/>
      <c r="AZ132" s="199"/>
      <c r="BA132" s="199"/>
      <c r="BB132" s="199"/>
      <c r="BC132" s="199"/>
      <c r="BD132" s="199"/>
      <c r="BE132" s="199"/>
      <c r="BF132" s="199"/>
      <c r="BG132" s="199"/>
      <c r="BH132" s="199"/>
    </row>
    <row r="133" spans="1:60" outlineLevel="1" x14ac:dyDescent="0.2">
      <c r="A133" s="200">
        <v>31</v>
      </c>
      <c r="B133" s="200" t="s">
        <v>233</v>
      </c>
      <c r="C133" s="247" t="s">
        <v>234</v>
      </c>
      <c r="D133" s="206" t="s">
        <v>235</v>
      </c>
      <c r="E133" s="213">
        <v>57.5</v>
      </c>
      <c r="F133" s="216"/>
      <c r="G133" s="217">
        <f>ROUND(E133*F133,2)</f>
        <v>0</v>
      </c>
      <c r="H133" s="216"/>
      <c r="I133" s="217">
        <f>ROUND(E133*H133,2)</f>
        <v>0</v>
      </c>
      <c r="J133" s="216"/>
      <c r="K133" s="217">
        <f>ROUND(E133*J133,2)</f>
        <v>0</v>
      </c>
      <c r="L133" s="217">
        <v>21</v>
      </c>
      <c r="M133" s="217">
        <f>G133*(1+L133/100)</f>
        <v>0</v>
      </c>
      <c r="N133" s="207">
        <v>1E-3</v>
      </c>
      <c r="O133" s="207">
        <f>ROUND(E133*N133,5)</f>
        <v>5.7500000000000002E-2</v>
      </c>
      <c r="P133" s="207">
        <v>0</v>
      </c>
      <c r="Q133" s="207">
        <f>ROUND(E133*P133,5)</f>
        <v>0</v>
      </c>
      <c r="R133" s="207"/>
      <c r="S133" s="207"/>
      <c r="T133" s="208">
        <v>0</v>
      </c>
      <c r="U133" s="207">
        <f>ROUND(E133*T133,2)</f>
        <v>0</v>
      </c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 t="s">
        <v>219</v>
      </c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  <c r="AT133" s="199"/>
      <c r="AU133" s="199"/>
      <c r="AV133" s="199"/>
      <c r="AW133" s="199"/>
      <c r="AX133" s="199"/>
      <c r="AY133" s="199"/>
      <c r="AZ133" s="199"/>
      <c r="BA133" s="199"/>
      <c r="BB133" s="199"/>
      <c r="BC133" s="199"/>
      <c r="BD133" s="199"/>
      <c r="BE133" s="199"/>
      <c r="BF133" s="199"/>
      <c r="BG133" s="199"/>
      <c r="BH133" s="199"/>
    </row>
    <row r="134" spans="1:60" outlineLevel="1" x14ac:dyDescent="0.2">
      <c r="A134" s="200">
        <v>32</v>
      </c>
      <c r="B134" s="200" t="s">
        <v>236</v>
      </c>
      <c r="C134" s="247" t="s">
        <v>237</v>
      </c>
      <c r="D134" s="206" t="s">
        <v>198</v>
      </c>
      <c r="E134" s="213">
        <v>33.6</v>
      </c>
      <c r="F134" s="216"/>
      <c r="G134" s="217">
        <f>ROUND(E134*F134,2)</f>
        <v>0</v>
      </c>
      <c r="H134" s="216"/>
      <c r="I134" s="217">
        <f>ROUND(E134*H134,2)</f>
        <v>0</v>
      </c>
      <c r="J134" s="216"/>
      <c r="K134" s="217">
        <f>ROUND(E134*J134,2)</f>
        <v>0</v>
      </c>
      <c r="L134" s="217">
        <v>21</v>
      </c>
      <c r="M134" s="217">
        <f>G134*(1+L134/100)</f>
        <v>0</v>
      </c>
      <c r="N134" s="207">
        <v>0.16</v>
      </c>
      <c r="O134" s="207">
        <f>ROUND(E134*N134,5)</f>
        <v>5.3760000000000003</v>
      </c>
      <c r="P134" s="207">
        <v>0</v>
      </c>
      <c r="Q134" s="207">
        <f>ROUND(E134*P134,5)</f>
        <v>0</v>
      </c>
      <c r="R134" s="207"/>
      <c r="S134" s="207"/>
      <c r="T134" s="208">
        <v>0</v>
      </c>
      <c r="U134" s="207">
        <f>ROUND(E134*T134,2)</f>
        <v>0</v>
      </c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 t="s">
        <v>108</v>
      </c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  <c r="AW134" s="199"/>
      <c r="AX134" s="199"/>
      <c r="AY134" s="199"/>
      <c r="AZ134" s="199"/>
      <c r="BA134" s="199"/>
      <c r="BB134" s="199"/>
      <c r="BC134" s="199"/>
      <c r="BD134" s="199"/>
      <c r="BE134" s="199"/>
      <c r="BF134" s="199"/>
      <c r="BG134" s="199"/>
      <c r="BH134" s="199"/>
    </row>
    <row r="135" spans="1:60" outlineLevel="1" x14ac:dyDescent="0.2">
      <c r="A135" s="200"/>
      <c r="B135" s="200"/>
      <c r="C135" s="248" t="s">
        <v>238</v>
      </c>
      <c r="D135" s="209"/>
      <c r="E135" s="214">
        <v>33.6</v>
      </c>
      <c r="F135" s="217"/>
      <c r="G135" s="217"/>
      <c r="H135" s="217"/>
      <c r="I135" s="217"/>
      <c r="J135" s="217"/>
      <c r="K135" s="217"/>
      <c r="L135" s="217"/>
      <c r="M135" s="217"/>
      <c r="N135" s="207"/>
      <c r="O135" s="207"/>
      <c r="P135" s="207"/>
      <c r="Q135" s="207"/>
      <c r="R135" s="207"/>
      <c r="S135" s="207"/>
      <c r="T135" s="208"/>
      <c r="U135" s="207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 t="s">
        <v>113</v>
      </c>
      <c r="AF135" s="199">
        <v>0</v>
      </c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199"/>
      <c r="AT135" s="199"/>
      <c r="AU135" s="199"/>
      <c r="AV135" s="199"/>
      <c r="AW135" s="199"/>
      <c r="AX135" s="199"/>
      <c r="AY135" s="199"/>
      <c r="AZ135" s="199"/>
      <c r="BA135" s="199"/>
      <c r="BB135" s="199"/>
      <c r="BC135" s="199"/>
      <c r="BD135" s="199"/>
      <c r="BE135" s="199"/>
      <c r="BF135" s="199"/>
      <c r="BG135" s="199"/>
      <c r="BH135" s="199"/>
    </row>
    <row r="136" spans="1:60" x14ac:dyDescent="0.2">
      <c r="A136" s="201" t="s">
        <v>103</v>
      </c>
      <c r="B136" s="201" t="s">
        <v>60</v>
      </c>
      <c r="C136" s="249" t="s">
        <v>61</v>
      </c>
      <c r="D136" s="210"/>
      <c r="E136" s="215"/>
      <c r="F136" s="218"/>
      <c r="G136" s="218">
        <f>SUMIF(AE137:AE143,"&lt;&gt;NOR",G137:G143)</f>
        <v>0</v>
      </c>
      <c r="H136" s="218"/>
      <c r="I136" s="218">
        <f>SUM(I137:I143)</f>
        <v>0</v>
      </c>
      <c r="J136" s="218"/>
      <c r="K136" s="218">
        <f>SUM(K137:K143)</f>
        <v>0</v>
      </c>
      <c r="L136" s="218"/>
      <c r="M136" s="218">
        <f>SUM(M137:M143)</f>
        <v>0</v>
      </c>
      <c r="N136" s="211"/>
      <c r="O136" s="211">
        <f>SUM(O137:O143)</f>
        <v>7.05159</v>
      </c>
      <c r="P136" s="211"/>
      <c r="Q136" s="211">
        <f>SUM(Q137:Q143)</f>
        <v>0</v>
      </c>
      <c r="R136" s="211"/>
      <c r="S136" s="211"/>
      <c r="T136" s="212"/>
      <c r="U136" s="211">
        <f>SUM(U137:U143)</f>
        <v>81.41</v>
      </c>
      <c r="AE136" t="s">
        <v>104</v>
      </c>
    </row>
    <row r="137" spans="1:60" ht="22.5" outlineLevel="1" x14ac:dyDescent="0.2">
      <c r="A137" s="200">
        <v>33</v>
      </c>
      <c r="B137" s="200" t="s">
        <v>239</v>
      </c>
      <c r="C137" s="247" t="s">
        <v>240</v>
      </c>
      <c r="D137" s="206" t="s">
        <v>198</v>
      </c>
      <c r="E137" s="213">
        <v>304.64999999999998</v>
      </c>
      <c r="F137" s="216"/>
      <c r="G137" s="217">
        <f>ROUND(E137*F137,2)</f>
        <v>0</v>
      </c>
      <c r="H137" s="216"/>
      <c r="I137" s="217">
        <f>ROUND(E137*H137,2)</f>
        <v>0</v>
      </c>
      <c r="J137" s="216"/>
      <c r="K137" s="217">
        <f>ROUND(E137*J137,2)</f>
        <v>0</v>
      </c>
      <c r="L137" s="217">
        <v>21</v>
      </c>
      <c r="M137" s="217">
        <f>G137*(1+L137/100)</f>
        <v>0</v>
      </c>
      <c r="N137" s="207">
        <v>0</v>
      </c>
      <c r="O137" s="207">
        <f>ROUND(E137*N137,5)</f>
        <v>0</v>
      </c>
      <c r="P137" s="207">
        <v>0</v>
      </c>
      <c r="Q137" s="207">
        <f>ROUND(E137*P137,5)</f>
        <v>0</v>
      </c>
      <c r="R137" s="207"/>
      <c r="S137" s="207"/>
      <c r="T137" s="208">
        <v>0</v>
      </c>
      <c r="U137" s="207">
        <f>ROUND(E137*T137,2)</f>
        <v>0</v>
      </c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 t="s">
        <v>108</v>
      </c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  <c r="AW137" s="199"/>
      <c r="AX137" s="199"/>
      <c r="AY137" s="199"/>
      <c r="AZ137" s="199"/>
      <c r="BA137" s="199"/>
      <c r="BB137" s="199"/>
      <c r="BC137" s="199"/>
      <c r="BD137" s="199"/>
      <c r="BE137" s="199"/>
      <c r="BF137" s="199"/>
      <c r="BG137" s="199"/>
      <c r="BH137" s="199"/>
    </row>
    <row r="138" spans="1:60" outlineLevel="1" x14ac:dyDescent="0.2">
      <c r="A138" s="200"/>
      <c r="B138" s="200"/>
      <c r="C138" s="248" t="s">
        <v>241</v>
      </c>
      <c r="D138" s="209"/>
      <c r="E138" s="214">
        <v>304.64999999999998</v>
      </c>
      <c r="F138" s="217"/>
      <c r="G138" s="217"/>
      <c r="H138" s="217"/>
      <c r="I138" s="217"/>
      <c r="J138" s="217"/>
      <c r="K138" s="217"/>
      <c r="L138" s="217"/>
      <c r="M138" s="217"/>
      <c r="N138" s="207"/>
      <c r="O138" s="207"/>
      <c r="P138" s="207"/>
      <c r="Q138" s="207"/>
      <c r="R138" s="207"/>
      <c r="S138" s="207"/>
      <c r="T138" s="208"/>
      <c r="U138" s="207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 t="s">
        <v>113</v>
      </c>
      <c r="AF138" s="199">
        <v>0</v>
      </c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  <c r="AT138" s="199"/>
      <c r="AU138" s="199"/>
      <c r="AV138" s="199"/>
      <c r="AW138" s="199"/>
      <c r="AX138" s="199"/>
      <c r="AY138" s="199"/>
      <c r="AZ138" s="199"/>
      <c r="BA138" s="199"/>
      <c r="BB138" s="199"/>
      <c r="BC138" s="199"/>
      <c r="BD138" s="199"/>
      <c r="BE138" s="199"/>
      <c r="BF138" s="199"/>
      <c r="BG138" s="199"/>
      <c r="BH138" s="199"/>
    </row>
    <row r="139" spans="1:60" outlineLevel="1" x14ac:dyDescent="0.2">
      <c r="A139" s="200">
        <v>34</v>
      </c>
      <c r="B139" s="200" t="s">
        <v>242</v>
      </c>
      <c r="C139" s="247" t="s">
        <v>243</v>
      </c>
      <c r="D139" s="206" t="s">
        <v>111</v>
      </c>
      <c r="E139" s="213">
        <v>882</v>
      </c>
      <c r="F139" s="216"/>
      <c r="G139" s="217">
        <f>ROUND(E139*F139,2)</f>
        <v>0</v>
      </c>
      <c r="H139" s="216"/>
      <c r="I139" s="217">
        <f>ROUND(E139*H139,2)</f>
        <v>0</v>
      </c>
      <c r="J139" s="216"/>
      <c r="K139" s="217">
        <f>ROUND(E139*J139,2)</f>
        <v>0</v>
      </c>
      <c r="L139" s="217">
        <v>21</v>
      </c>
      <c r="M139" s="217">
        <f>G139*(1+L139/100)</f>
        <v>0</v>
      </c>
      <c r="N139" s="207">
        <v>7.77E-3</v>
      </c>
      <c r="O139" s="207">
        <f>ROUND(E139*N139,5)</f>
        <v>6.8531399999999998</v>
      </c>
      <c r="P139" s="207">
        <v>0</v>
      </c>
      <c r="Q139" s="207">
        <f>ROUND(E139*P139,5)</f>
        <v>0</v>
      </c>
      <c r="R139" s="207"/>
      <c r="S139" s="207"/>
      <c r="T139" s="208">
        <v>0.05</v>
      </c>
      <c r="U139" s="207">
        <f>ROUND(E139*T139,2)</f>
        <v>44.1</v>
      </c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 t="s">
        <v>108</v>
      </c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  <c r="AT139" s="199"/>
      <c r="AU139" s="199"/>
      <c r="AV139" s="199"/>
      <c r="AW139" s="199"/>
      <c r="AX139" s="199"/>
      <c r="AY139" s="199"/>
      <c r="AZ139" s="199"/>
      <c r="BA139" s="199"/>
      <c r="BB139" s="199"/>
      <c r="BC139" s="199"/>
      <c r="BD139" s="199"/>
      <c r="BE139" s="199"/>
      <c r="BF139" s="199"/>
      <c r="BG139" s="199"/>
      <c r="BH139" s="199"/>
    </row>
    <row r="140" spans="1:60" outlineLevel="1" x14ac:dyDescent="0.2">
      <c r="A140" s="200"/>
      <c r="B140" s="200"/>
      <c r="C140" s="248" t="s">
        <v>244</v>
      </c>
      <c r="D140" s="209"/>
      <c r="E140" s="214">
        <v>882</v>
      </c>
      <c r="F140" s="217"/>
      <c r="G140" s="217"/>
      <c r="H140" s="217"/>
      <c r="I140" s="217"/>
      <c r="J140" s="217"/>
      <c r="K140" s="217"/>
      <c r="L140" s="217"/>
      <c r="M140" s="217"/>
      <c r="N140" s="207"/>
      <c r="O140" s="207"/>
      <c r="P140" s="207"/>
      <c r="Q140" s="207"/>
      <c r="R140" s="207"/>
      <c r="S140" s="207"/>
      <c r="T140" s="208"/>
      <c r="U140" s="207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 t="s">
        <v>113</v>
      </c>
      <c r="AF140" s="199">
        <v>0</v>
      </c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99"/>
      <c r="AT140" s="199"/>
      <c r="AU140" s="199"/>
      <c r="AV140" s="199"/>
      <c r="AW140" s="199"/>
      <c r="AX140" s="199"/>
      <c r="AY140" s="199"/>
      <c r="AZ140" s="199"/>
      <c r="BA140" s="199"/>
      <c r="BB140" s="199"/>
      <c r="BC140" s="199"/>
      <c r="BD140" s="199"/>
      <c r="BE140" s="199"/>
      <c r="BF140" s="199"/>
      <c r="BG140" s="199"/>
      <c r="BH140" s="199"/>
    </row>
    <row r="141" spans="1:60" outlineLevel="1" x14ac:dyDescent="0.2">
      <c r="A141" s="200">
        <v>35</v>
      </c>
      <c r="B141" s="200" t="s">
        <v>245</v>
      </c>
      <c r="C141" s="247" t="s">
        <v>246</v>
      </c>
      <c r="D141" s="206" t="s">
        <v>198</v>
      </c>
      <c r="E141" s="213">
        <v>396.9</v>
      </c>
      <c r="F141" s="216"/>
      <c r="G141" s="217">
        <f>ROUND(E141*F141,2)</f>
        <v>0</v>
      </c>
      <c r="H141" s="216"/>
      <c r="I141" s="217">
        <f>ROUND(E141*H141,2)</f>
        <v>0</v>
      </c>
      <c r="J141" s="216"/>
      <c r="K141" s="217">
        <f>ROUND(E141*J141,2)</f>
        <v>0</v>
      </c>
      <c r="L141" s="217">
        <v>21</v>
      </c>
      <c r="M141" s="217">
        <f>G141*(1+L141/100)</f>
        <v>0</v>
      </c>
      <c r="N141" s="207">
        <v>5.0000000000000001E-4</v>
      </c>
      <c r="O141" s="207">
        <f>ROUND(E141*N141,5)</f>
        <v>0.19844999999999999</v>
      </c>
      <c r="P141" s="207">
        <v>0</v>
      </c>
      <c r="Q141" s="207">
        <f>ROUND(E141*P141,5)</f>
        <v>0</v>
      </c>
      <c r="R141" s="207"/>
      <c r="S141" s="207"/>
      <c r="T141" s="208">
        <v>9.4E-2</v>
      </c>
      <c r="U141" s="207">
        <f>ROUND(E141*T141,2)</f>
        <v>37.31</v>
      </c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 t="s">
        <v>108</v>
      </c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199"/>
      <c r="AT141" s="199"/>
      <c r="AU141" s="199"/>
      <c r="AV141" s="199"/>
      <c r="AW141" s="199"/>
      <c r="AX141" s="199"/>
      <c r="AY141" s="199"/>
      <c r="AZ141" s="199"/>
      <c r="BA141" s="199"/>
      <c r="BB141" s="199"/>
      <c r="BC141" s="199"/>
      <c r="BD141" s="199"/>
      <c r="BE141" s="199"/>
      <c r="BF141" s="199"/>
      <c r="BG141" s="199"/>
      <c r="BH141" s="199"/>
    </row>
    <row r="142" spans="1:60" outlineLevel="1" x14ac:dyDescent="0.2">
      <c r="A142" s="200"/>
      <c r="B142" s="200"/>
      <c r="C142" s="248" t="s">
        <v>247</v>
      </c>
      <c r="D142" s="209"/>
      <c r="E142" s="214">
        <v>396.9</v>
      </c>
      <c r="F142" s="217"/>
      <c r="G142" s="217"/>
      <c r="H142" s="217"/>
      <c r="I142" s="217"/>
      <c r="J142" s="217"/>
      <c r="K142" s="217"/>
      <c r="L142" s="217"/>
      <c r="M142" s="217"/>
      <c r="N142" s="207"/>
      <c r="O142" s="207"/>
      <c r="P142" s="207"/>
      <c r="Q142" s="207"/>
      <c r="R142" s="207"/>
      <c r="S142" s="207"/>
      <c r="T142" s="208"/>
      <c r="U142" s="207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 t="s">
        <v>113</v>
      </c>
      <c r="AF142" s="199">
        <v>0</v>
      </c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99"/>
      <c r="AT142" s="199"/>
      <c r="AU142" s="199"/>
      <c r="AV142" s="199"/>
      <c r="AW142" s="199"/>
      <c r="AX142" s="199"/>
      <c r="AY142" s="199"/>
      <c r="AZ142" s="199"/>
      <c r="BA142" s="199"/>
      <c r="BB142" s="199"/>
      <c r="BC142" s="199"/>
      <c r="BD142" s="199"/>
      <c r="BE142" s="199"/>
      <c r="BF142" s="199"/>
      <c r="BG142" s="199"/>
      <c r="BH142" s="199"/>
    </row>
    <row r="143" spans="1:60" outlineLevel="1" x14ac:dyDescent="0.2">
      <c r="A143" s="200">
        <v>36</v>
      </c>
      <c r="B143" s="200" t="s">
        <v>248</v>
      </c>
      <c r="C143" s="247" t="s">
        <v>249</v>
      </c>
      <c r="D143" s="206" t="s">
        <v>107</v>
      </c>
      <c r="E143" s="213">
        <v>2</v>
      </c>
      <c r="F143" s="216"/>
      <c r="G143" s="217">
        <f>ROUND(E143*F143,2)</f>
        <v>0</v>
      </c>
      <c r="H143" s="216"/>
      <c r="I143" s="217">
        <f>ROUND(E143*H143,2)</f>
        <v>0</v>
      </c>
      <c r="J143" s="216"/>
      <c r="K143" s="217">
        <f>ROUND(E143*J143,2)</f>
        <v>0</v>
      </c>
      <c r="L143" s="217">
        <v>21</v>
      </c>
      <c r="M143" s="217">
        <f>G143*(1+L143/100)</f>
        <v>0</v>
      </c>
      <c r="N143" s="207">
        <v>0</v>
      </c>
      <c r="O143" s="207">
        <f>ROUND(E143*N143,5)</f>
        <v>0</v>
      </c>
      <c r="P143" s="207">
        <v>0</v>
      </c>
      <c r="Q143" s="207">
        <f>ROUND(E143*P143,5)</f>
        <v>0</v>
      </c>
      <c r="R143" s="207"/>
      <c r="S143" s="207"/>
      <c r="T143" s="208">
        <v>0</v>
      </c>
      <c r="U143" s="207">
        <f>ROUND(E143*T143,2)</f>
        <v>0</v>
      </c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 t="s">
        <v>108</v>
      </c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99"/>
      <c r="AS143" s="199"/>
      <c r="AT143" s="199"/>
      <c r="AU143" s="199"/>
      <c r="AV143" s="199"/>
      <c r="AW143" s="199"/>
      <c r="AX143" s="199"/>
      <c r="AY143" s="199"/>
      <c r="AZ143" s="199"/>
      <c r="BA143" s="199"/>
      <c r="BB143" s="199"/>
      <c r="BC143" s="199"/>
      <c r="BD143" s="199"/>
      <c r="BE143" s="199"/>
      <c r="BF143" s="199"/>
      <c r="BG143" s="199"/>
      <c r="BH143" s="199"/>
    </row>
    <row r="144" spans="1:60" x14ac:dyDescent="0.2">
      <c r="A144" s="201" t="s">
        <v>103</v>
      </c>
      <c r="B144" s="201" t="s">
        <v>62</v>
      </c>
      <c r="C144" s="249" t="s">
        <v>63</v>
      </c>
      <c r="D144" s="210"/>
      <c r="E144" s="215"/>
      <c r="F144" s="218"/>
      <c r="G144" s="218">
        <f>SUMIF(AE145:AE147,"&lt;&gt;NOR",G145:G147)</f>
        <v>0</v>
      </c>
      <c r="H144" s="218"/>
      <c r="I144" s="218">
        <f>SUM(I145:I147)</f>
        <v>0</v>
      </c>
      <c r="J144" s="218"/>
      <c r="K144" s="218">
        <f>SUM(K145:K147)</f>
        <v>0</v>
      </c>
      <c r="L144" s="218"/>
      <c r="M144" s="218">
        <f>SUM(M145:M147)</f>
        <v>0</v>
      </c>
      <c r="N144" s="211"/>
      <c r="O144" s="211">
        <f>SUM(O145:O147)</f>
        <v>77.540480000000002</v>
      </c>
      <c r="P144" s="211"/>
      <c r="Q144" s="211">
        <f>SUM(Q145:Q147)</f>
        <v>0</v>
      </c>
      <c r="R144" s="211"/>
      <c r="S144" s="211"/>
      <c r="T144" s="212"/>
      <c r="U144" s="211">
        <f>SUM(U145:U147)</f>
        <v>54.01</v>
      </c>
      <c r="AE144" t="s">
        <v>104</v>
      </c>
    </row>
    <row r="145" spans="1:60" outlineLevel="1" x14ac:dyDescent="0.2">
      <c r="A145" s="200">
        <v>37</v>
      </c>
      <c r="B145" s="200" t="s">
        <v>250</v>
      </c>
      <c r="C145" s="247" t="s">
        <v>251</v>
      </c>
      <c r="D145" s="206" t="s">
        <v>118</v>
      </c>
      <c r="E145" s="213">
        <v>41.01</v>
      </c>
      <c r="F145" s="216"/>
      <c r="G145" s="217">
        <f>ROUND(E145*F145,2)</f>
        <v>0</v>
      </c>
      <c r="H145" s="216"/>
      <c r="I145" s="217">
        <f>ROUND(E145*H145,2)</f>
        <v>0</v>
      </c>
      <c r="J145" s="216"/>
      <c r="K145" s="217">
        <f>ROUND(E145*J145,2)</f>
        <v>0</v>
      </c>
      <c r="L145" s="217">
        <v>21</v>
      </c>
      <c r="M145" s="217">
        <f>G145*(1+L145/100)</f>
        <v>0</v>
      </c>
      <c r="N145" s="207">
        <v>1.8907700000000001</v>
      </c>
      <c r="O145" s="207">
        <f>ROUND(E145*N145,5)</f>
        <v>77.540480000000002</v>
      </c>
      <c r="P145" s="207">
        <v>0</v>
      </c>
      <c r="Q145" s="207">
        <f>ROUND(E145*P145,5)</f>
        <v>0</v>
      </c>
      <c r="R145" s="207"/>
      <c r="S145" s="207"/>
      <c r="T145" s="208">
        <v>1.3169999999999999</v>
      </c>
      <c r="U145" s="207">
        <f>ROUND(E145*T145,2)</f>
        <v>54.01</v>
      </c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 t="s">
        <v>108</v>
      </c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  <c r="AW145" s="199"/>
      <c r="AX145" s="199"/>
      <c r="AY145" s="199"/>
      <c r="AZ145" s="199"/>
      <c r="BA145" s="199"/>
      <c r="BB145" s="199"/>
      <c r="BC145" s="199"/>
      <c r="BD145" s="199"/>
      <c r="BE145" s="199"/>
      <c r="BF145" s="199"/>
      <c r="BG145" s="199"/>
      <c r="BH145" s="199"/>
    </row>
    <row r="146" spans="1:60" outlineLevel="1" x14ac:dyDescent="0.2">
      <c r="A146" s="200"/>
      <c r="B146" s="200"/>
      <c r="C146" s="248" t="s">
        <v>252</v>
      </c>
      <c r="D146" s="209"/>
      <c r="E146" s="214">
        <v>39.69</v>
      </c>
      <c r="F146" s="217"/>
      <c r="G146" s="217"/>
      <c r="H146" s="217"/>
      <c r="I146" s="217"/>
      <c r="J146" s="217"/>
      <c r="K146" s="217"/>
      <c r="L146" s="217"/>
      <c r="M146" s="217"/>
      <c r="N146" s="207"/>
      <c r="O146" s="207"/>
      <c r="P146" s="207"/>
      <c r="Q146" s="207"/>
      <c r="R146" s="207"/>
      <c r="S146" s="207"/>
      <c r="T146" s="208"/>
      <c r="U146" s="207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 t="s">
        <v>113</v>
      </c>
      <c r="AF146" s="199">
        <v>0</v>
      </c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199"/>
      <c r="AS146" s="199"/>
      <c r="AT146" s="199"/>
      <c r="AU146" s="199"/>
      <c r="AV146" s="199"/>
      <c r="AW146" s="199"/>
      <c r="AX146" s="199"/>
      <c r="AY146" s="199"/>
      <c r="AZ146" s="199"/>
      <c r="BA146" s="199"/>
      <c r="BB146" s="199"/>
      <c r="BC146" s="199"/>
      <c r="BD146" s="199"/>
      <c r="BE146" s="199"/>
      <c r="BF146" s="199"/>
      <c r="BG146" s="199"/>
      <c r="BH146" s="199"/>
    </row>
    <row r="147" spans="1:60" ht="22.5" outlineLevel="1" x14ac:dyDescent="0.2">
      <c r="A147" s="200"/>
      <c r="B147" s="200"/>
      <c r="C147" s="248" t="s">
        <v>253</v>
      </c>
      <c r="D147" s="209"/>
      <c r="E147" s="214">
        <v>1.32</v>
      </c>
      <c r="F147" s="217"/>
      <c r="G147" s="217"/>
      <c r="H147" s="217"/>
      <c r="I147" s="217"/>
      <c r="J147" s="217"/>
      <c r="K147" s="217"/>
      <c r="L147" s="217"/>
      <c r="M147" s="217"/>
      <c r="N147" s="207"/>
      <c r="O147" s="207"/>
      <c r="P147" s="207"/>
      <c r="Q147" s="207"/>
      <c r="R147" s="207"/>
      <c r="S147" s="207"/>
      <c r="T147" s="208"/>
      <c r="U147" s="207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 t="s">
        <v>113</v>
      </c>
      <c r="AF147" s="199">
        <v>0</v>
      </c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199"/>
      <c r="AS147" s="199"/>
      <c r="AT147" s="199"/>
      <c r="AU147" s="199"/>
      <c r="AV147" s="199"/>
      <c r="AW147" s="199"/>
      <c r="AX147" s="199"/>
      <c r="AY147" s="199"/>
      <c r="AZ147" s="199"/>
      <c r="BA147" s="199"/>
      <c r="BB147" s="199"/>
      <c r="BC147" s="199"/>
      <c r="BD147" s="199"/>
      <c r="BE147" s="199"/>
      <c r="BF147" s="199"/>
      <c r="BG147" s="199"/>
      <c r="BH147" s="199"/>
    </row>
    <row r="148" spans="1:60" x14ac:dyDescent="0.2">
      <c r="A148" s="201" t="s">
        <v>103</v>
      </c>
      <c r="B148" s="201" t="s">
        <v>64</v>
      </c>
      <c r="C148" s="249" t="s">
        <v>65</v>
      </c>
      <c r="D148" s="210"/>
      <c r="E148" s="215"/>
      <c r="F148" s="218"/>
      <c r="G148" s="218">
        <f>SUMIF(AE149:AE171,"&lt;&gt;NOR",G149:G171)</f>
        <v>0</v>
      </c>
      <c r="H148" s="218"/>
      <c r="I148" s="218">
        <f>SUM(I149:I171)</f>
        <v>0</v>
      </c>
      <c r="J148" s="218"/>
      <c r="K148" s="218">
        <f>SUM(K149:K171)</f>
        <v>0</v>
      </c>
      <c r="L148" s="218"/>
      <c r="M148" s="218">
        <f>SUM(M149:M171)</f>
        <v>0</v>
      </c>
      <c r="N148" s="211"/>
      <c r="O148" s="211">
        <f>SUM(O149:O171)</f>
        <v>3617.62581</v>
      </c>
      <c r="P148" s="211"/>
      <c r="Q148" s="211">
        <f>SUM(Q149:Q171)</f>
        <v>0</v>
      </c>
      <c r="R148" s="211"/>
      <c r="S148" s="211"/>
      <c r="T148" s="212"/>
      <c r="U148" s="211">
        <f>SUM(U149:U171)</f>
        <v>1062.6199999999999</v>
      </c>
      <c r="AE148" t="s">
        <v>104</v>
      </c>
    </row>
    <row r="149" spans="1:60" outlineLevel="1" x14ac:dyDescent="0.2">
      <c r="A149" s="200">
        <v>38</v>
      </c>
      <c r="B149" s="200" t="s">
        <v>254</v>
      </c>
      <c r="C149" s="247" t="s">
        <v>255</v>
      </c>
      <c r="D149" s="206" t="s">
        <v>198</v>
      </c>
      <c r="E149" s="213">
        <v>723.6</v>
      </c>
      <c r="F149" s="216"/>
      <c r="G149" s="217">
        <f>ROUND(E149*F149,2)</f>
        <v>0</v>
      </c>
      <c r="H149" s="216"/>
      <c r="I149" s="217">
        <f>ROUND(E149*H149,2)</f>
        <v>0</v>
      </c>
      <c r="J149" s="216"/>
      <c r="K149" s="217">
        <f>ROUND(E149*J149,2)</f>
        <v>0</v>
      </c>
      <c r="L149" s="217">
        <v>21</v>
      </c>
      <c r="M149" s="217">
        <f>G149*(1+L149/100)</f>
        <v>0</v>
      </c>
      <c r="N149" s="207">
        <v>0.33074999999999999</v>
      </c>
      <c r="O149" s="207">
        <f>ROUND(E149*N149,5)</f>
        <v>239.33070000000001</v>
      </c>
      <c r="P149" s="207">
        <v>0</v>
      </c>
      <c r="Q149" s="207">
        <f>ROUND(E149*P149,5)</f>
        <v>0</v>
      </c>
      <c r="R149" s="207"/>
      <c r="S149" s="207"/>
      <c r="T149" s="208">
        <v>2.5999999999999999E-2</v>
      </c>
      <c r="U149" s="207">
        <f>ROUND(E149*T149,2)</f>
        <v>18.809999999999999</v>
      </c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 t="s">
        <v>108</v>
      </c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  <c r="AW149" s="199"/>
      <c r="AX149" s="199"/>
      <c r="AY149" s="199"/>
      <c r="AZ149" s="199"/>
      <c r="BA149" s="199"/>
      <c r="BB149" s="199"/>
      <c r="BC149" s="199"/>
      <c r="BD149" s="199"/>
      <c r="BE149" s="199"/>
      <c r="BF149" s="199"/>
      <c r="BG149" s="199"/>
      <c r="BH149" s="199"/>
    </row>
    <row r="150" spans="1:60" outlineLevel="1" x14ac:dyDescent="0.2">
      <c r="A150" s="200"/>
      <c r="B150" s="200"/>
      <c r="C150" s="248" t="s">
        <v>256</v>
      </c>
      <c r="D150" s="209"/>
      <c r="E150" s="214">
        <v>723.6</v>
      </c>
      <c r="F150" s="217"/>
      <c r="G150" s="217"/>
      <c r="H150" s="217"/>
      <c r="I150" s="217"/>
      <c r="J150" s="217"/>
      <c r="K150" s="217"/>
      <c r="L150" s="217"/>
      <c r="M150" s="217"/>
      <c r="N150" s="207"/>
      <c r="O150" s="207"/>
      <c r="P150" s="207"/>
      <c r="Q150" s="207"/>
      <c r="R150" s="207"/>
      <c r="S150" s="207"/>
      <c r="T150" s="208"/>
      <c r="U150" s="207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 t="s">
        <v>113</v>
      </c>
      <c r="AF150" s="199">
        <v>0</v>
      </c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199"/>
      <c r="AT150" s="199"/>
      <c r="AU150" s="199"/>
      <c r="AV150" s="199"/>
      <c r="AW150" s="199"/>
      <c r="AX150" s="199"/>
      <c r="AY150" s="199"/>
      <c r="AZ150" s="199"/>
      <c r="BA150" s="199"/>
      <c r="BB150" s="199"/>
      <c r="BC150" s="199"/>
      <c r="BD150" s="199"/>
      <c r="BE150" s="199"/>
      <c r="BF150" s="199"/>
      <c r="BG150" s="199"/>
      <c r="BH150" s="199"/>
    </row>
    <row r="151" spans="1:60" ht="22.5" outlineLevel="1" x14ac:dyDescent="0.2">
      <c r="A151" s="200">
        <v>39</v>
      </c>
      <c r="B151" s="200" t="s">
        <v>257</v>
      </c>
      <c r="C151" s="247" t="s">
        <v>258</v>
      </c>
      <c r="D151" s="206" t="s">
        <v>198</v>
      </c>
      <c r="E151" s="213">
        <v>3057.3</v>
      </c>
      <c r="F151" s="216"/>
      <c r="G151" s="217">
        <f>ROUND(E151*F151,2)</f>
        <v>0</v>
      </c>
      <c r="H151" s="216"/>
      <c r="I151" s="217">
        <f>ROUND(E151*H151,2)</f>
        <v>0</v>
      </c>
      <c r="J151" s="216"/>
      <c r="K151" s="217">
        <f>ROUND(E151*J151,2)</f>
        <v>0</v>
      </c>
      <c r="L151" s="217">
        <v>21</v>
      </c>
      <c r="M151" s="217">
        <f>G151*(1+L151/100)</f>
        <v>0</v>
      </c>
      <c r="N151" s="207">
        <v>0.43878</v>
      </c>
      <c r="O151" s="207">
        <f>ROUND(E151*N151,5)</f>
        <v>1341.48209</v>
      </c>
      <c r="P151" s="207">
        <v>0</v>
      </c>
      <c r="Q151" s="207">
        <f>ROUND(E151*P151,5)</f>
        <v>0</v>
      </c>
      <c r="R151" s="207"/>
      <c r="S151" s="207"/>
      <c r="T151" s="208">
        <v>5.6000000000000001E-2</v>
      </c>
      <c r="U151" s="207">
        <f>ROUND(E151*T151,2)</f>
        <v>171.21</v>
      </c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 t="s">
        <v>108</v>
      </c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199"/>
      <c r="AT151" s="199"/>
      <c r="AU151" s="199"/>
      <c r="AV151" s="199"/>
      <c r="AW151" s="199"/>
      <c r="AX151" s="199"/>
      <c r="AY151" s="199"/>
      <c r="AZ151" s="199"/>
      <c r="BA151" s="199"/>
      <c r="BB151" s="199"/>
      <c r="BC151" s="199"/>
      <c r="BD151" s="199"/>
      <c r="BE151" s="199"/>
      <c r="BF151" s="199"/>
      <c r="BG151" s="199"/>
      <c r="BH151" s="199"/>
    </row>
    <row r="152" spans="1:60" outlineLevel="1" x14ac:dyDescent="0.2">
      <c r="A152" s="200">
        <v>40</v>
      </c>
      <c r="B152" s="200" t="s">
        <v>259</v>
      </c>
      <c r="C152" s="247" t="s">
        <v>260</v>
      </c>
      <c r="D152" s="206" t="s">
        <v>198</v>
      </c>
      <c r="E152" s="213">
        <v>3057.3</v>
      </c>
      <c r="F152" s="216"/>
      <c r="G152" s="217">
        <f>ROUND(E152*F152,2)</f>
        <v>0</v>
      </c>
      <c r="H152" s="216"/>
      <c r="I152" s="217">
        <f>ROUND(E152*H152,2)</f>
        <v>0</v>
      </c>
      <c r="J152" s="216"/>
      <c r="K152" s="217">
        <f>ROUND(E152*J152,2)</f>
        <v>0</v>
      </c>
      <c r="L152" s="217">
        <v>21</v>
      </c>
      <c r="M152" s="217">
        <f>G152*(1+L152/100)</f>
        <v>0</v>
      </c>
      <c r="N152" s="207">
        <v>0.50714999999999999</v>
      </c>
      <c r="O152" s="207">
        <f>ROUND(E152*N152,5)</f>
        <v>1550.5097000000001</v>
      </c>
      <c r="P152" s="207">
        <v>0</v>
      </c>
      <c r="Q152" s="207">
        <f>ROUND(E152*P152,5)</f>
        <v>0</v>
      </c>
      <c r="R152" s="207"/>
      <c r="S152" s="207"/>
      <c r="T152" s="208">
        <v>3.1E-2</v>
      </c>
      <c r="U152" s="207">
        <f>ROUND(E152*T152,2)</f>
        <v>94.78</v>
      </c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 t="s">
        <v>108</v>
      </c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199"/>
      <c r="AT152" s="199"/>
      <c r="AU152" s="199"/>
      <c r="AV152" s="199"/>
      <c r="AW152" s="199"/>
      <c r="AX152" s="199"/>
      <c r="AY152" s="199"/>
      <c r="AZ152" s="199"/>
      <c r="BA152" s="199"/>
      <c r="BB152" s="199"/>
      <c r="BC152" s="199"/>
      <c r="BD152" s="199"/>
      <c r="BE152" s="199"/>
      <c r="BF152" s="199"/>
      <c r="BG152" s="199"/>
      <c r="BH152" s="199"/>
    </row>
    <row r="153" spans="1:60" ht="22.5" outlineLevel="1" x14ac:dyDescent="0.2">
      <c r="A153" s="200">
        <v>41</v>
      </c>
      <c r="B153" s="200" t="s">
        <v>261</v>
      </c>
      <c r="C153" s="247" t="s">
        <v>262</v>
      </c>
      <c r="D153" s="206" t="s">
        <v>198</v>
      </c>
      <c r="E153" s="213">
        <v>2072</v>
      </c>
      <c r="F153" s="216"/>
      <c r="G153" s="217">
        <f>ROUND(E153*F153,2)</f>
        <v>0</v>
      </c>
      <c r="H153" s="216"/>
      <c r="I153" s="217">
        <f>ROUND(E153*H153,2)</f>
        <v>0</v>
      </c>
      <c r="J153" s="216"/>
      <c r="K153" s="217">
        <f>ROUND(E153*J153,2)</f>
        <v>0</v>
      </c>
      <c r="L153" s="217">
        <v>21</v>
      </c>
      <c r="M153" s="217">
        <f>G153*(1+L153/100)</f>
        <v>0</v>
      </c>
      <c r="N153" s="207">
        <v>0.13188</v>
      </c>
      <c r="O153" s="207">
        <f>ROUND(E153*N153,5)</f>
        <v>273.25536</v>
      </c>
      <c r="P153" s="207">
        <v>0</v>
      </c>
      <c r="Q153" s="207">
        <f>ROUND(E153*P153,5)</f>
        <v>0</v>
      </c>
      <c r="R153" s="207"/>
      <c r="S153" s="207"/>
      <c r="T153" s="208">
        <v>4.9000000000000002E-2</v>
      </c>
      <c r="U153" s="207">
        <f>ROUND(E153*T153,2)</f>
        <v>101.53</v>
      </c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 t="s">
        <v>108</v>
      </c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99"/>
      <c r="BD153" s="199"/>
      <c r="BE153" s="199"/>
      <c r="BF153" s="199"/>
      <c r="BG153" s="199"/>
      <c r="BH153" s="199"/>
    </row>
    <row r="154" spans="1:60" outlineLevel="1" x14ac:dyDescent="0.2">
      <c r="A154" s="200">
        <v>42</v>
      </c>
      <c r="B154" s="200" t="s">
        <v>263</v>
      </c>
      <c r="C154" s="247" t="s">
        <v>264</v>
      </c>
      <c r="D154" s="206" t="s">
        <v>198</v>
      </c>
      <c r="E154" s="213">
        <v>4327.7299999999996</v>
      </c>
      <c r="F154" s="216"/>
      <c r="G154" s="217">
        <f>ROUND(E154*F154,2)</f>
        <v>0</v>
      </c>
      <c r="H154" s="216"/>
      <c r="I154" s="217">
        <f>ROUND(E154*H154,2)</f>
        <v>0</v>
      </c>
      <c r="J154" s="216"/>
      <c r="K154" s="217">
        <f>ROUND(E154*J154,2)</f>
        <v>0</v>
      </c>
      <c r="L154" s="217">
        <v>21</v>
      </c>
      <c r="M154" s="217">
        <f>G154*(1+L154/100)</f>
        <v>0</v>
      </c>
      <c r="N154" s="207">
        <v>0</v>
      </c>
      <c r="O154" s="207">
        <f>ROUND(E154*N154,5)</f>
        <v>0</v>
      </c>
      <c r="P154" s="207">
        <v>0</v>
      </c>
      <c r="Q154" s="207">
        <f>ROUND(E154*P154,5)</f>
        <v>0</v>
      </c>
      <c r="R154" s="207"/>
      <c r="S154" s="207"/>
      <c r="T154" s="208">
        <v>7.0999999999999994E-2</v>
      </c>
      <c r="U154" s="207">
        <f>ROUND(E154*T154,2)</f>
        <v>307.27</v>
      </c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 t="s">
        <v>108</v>
      </c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  <c r="AW154" s="199"/>
      <c r="AX154" s="199"/>
      <c r="AY154" s="199"/>
      <c r="AZ154" s="199"/>
      <c r="BA154" s="199"/>
      <c r="BB154" s="199"/>
      <c r="BC154" s="199"/>
      <c r="BD154" s="199"/>
      <c r="BE154" s="199"/>
      <c r="BF154" s="199"/>
      <c r="BG154" s="199"/>
      <c r="BH154" s="199"/>
    </row>
    <row r="155" spans="1:60" outlineLevel="1" x14ac:dyDescent="0.2">
      <c r="A155" s="200"/>
      <c r="B155" s="200"/>
      <c r="C155" s="248" t="s">
        <v>265</v>
      </c>
      <c r="D155" s="209"/>
      <c r="E155" s="214">
        <v>4327.7299999999996</v>
      </c>
      <c r="F155" s="217"/>
      <c r="G155" s="217"/>
      <c r="H155" s="217"/>
      <c r="I155" s="217"/>
      <c r="J155" s="217"/>
      <c r="K155" s="217"/>
      <c r="L155" s="217"/>
      <c r="M155" s="217"/>
      <c r="N155" s="207"/>
      <c r="O155" s="207"/>
      <c r="P155" s="207"/>
      <c r="Q155" s="207"/>
      <c r="R155" s="207"/>
      <c r="S155" s="207"/>
      <c r="T155" s="208"/>
      <c r="U155" s="207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 t="s">
        <v>113</v>
      </c>
      <c r="AF155" s="199">
        <v>0</v>
      </c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  <c r="AW155" s="199"/>
      <c r="AX155" s="199"/>
      <c r="AY155" s="199"/>
      <c r="AZ155" s="199"/>
      <c r="BA155" s="199"/>
      <c r="BB155" s="199"/>
      <c r="BC155" s="199"/>
      <c r="BD155" s="199"/>
      <c r="BE155" s="199"/>
      <c r="BF155" s="199"/>
      <c r="BG155" s="199"/>
      <c r="BH155" s="199"/>
    </row>
    <row r="156" spans="1:60" outlineLevel="1" x14ac:dyDescent="0.2">
      <c r="A156" s="200">
        <v>43</v>
      </c>
      <c r="B156" s="200" t="s">
        <v>266</v>
      </c>
      <c r="C156" s="247" t="s">
        <v>267</v>
      </c>
      <c r="D156" s="206" t="s">
        <v>198</v>
      </c>
      <c r="E156" s="213">
        <v>4327.7299999999996</v>
      </c>
      <c r="F156" s="216"/>
      <c r="G156" s="217">
        <f>ROUND(E156*F156,2)</f>
        <v>0</v>
      </c>
      <c r="H156" s="216"/>
      <c r="I156" s="217">
        <f>ROUND(E156*H156,2)</f>
        <v>0</v>
      </c>
      <c r="J156" s="216"/>
      <c r="K156" s="217">
        <f>ROUND(E156*J156,2)</f>
        <v>0</v>
      </c>
      <c r="L156" s="217">
        <v>21</v>
      </c>
      <c r="M156" s="217">
        <f>G156*(1+L156/100)</f>
        <v>0</v>
      </c>
      <c r="N156" s="207">
        <v>3.1E-4</v>
      </c>
      <c r="O156" s="207">
        <f>ROUND(E156*N156,5)</f>
        <v>1.3415999999999999</v>
      </c>
      <c r="P156" s="207">
        <v>0</v>
      </c>
      <c r="Q156" s="207">
        <f>ROUND(E156*P156,5)</f>
        <v>0</v>
      </c>
      <c r="R156" s="207"/>
      <c r="S156" s="207"/>
      <c r="T156" s="208">
        <v>0</v>
      </c>
      <c r="U156" s="207">
        <f>ROUND(E156*T156,2)</f>
        <v>0</v>
      </c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 t="s">
        <v>219</v>
      </c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199"/>
      <c r="BD156" s="199"/>
      <c r="BE156" s="199"/>
      <c r="BF156" s="199"/>
      <c r="BG156" s="199"/>
      <c r="BH156" s="199"/>
    </row>
    <row r="157" spans="1:60" outlineLevel="1" x14ac:dyDescent="0.2">
      <c r="A157" s="200"/>
      <c r="B157" s="200"/>
      <c r="C157" s="248" t="s">
        <v>265</v>
      </c>
      <c r="D157" s="209"/>
      <c r="E157" s="214">
        <v>4327.7299999999996</v>
      </c>
      <c r="F157" s="217"/>
      <c r="G157" s="217"/>
      <c r="H157" s="217"/>
      <c r="I157" s="217"/>
      <c r="J157" s="217"/>
      <c r="K157" s="217"/>
      <c r="L157" s="217"/>
      <c r="M157" s="217"/>
      <c r="N157" s="207"/>
      <c r="O157" s="207"/>
      <c r="P157" s="207"/>
      <c r="Q157" s="207"/>
      <c r="R157" s="207"/>
      <c r="S157" s="207"/>
      <c r="T157" s="208"/>
      <c r="U157" s="207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 t="s">
        <v>113</v>
      </c>
      <c r="AF157" s="199">
        <v>0</v>
      </c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  <c r="AW157" s="199"/>
      <c r="AX157" s="199"/>
      <c r="AY157" s="199"/>
      <c r="AZ157" s="199"/>
      <c r="BA157" s="199"/>
      <c r="BB157" s="199"/>
      <c r="BC157" s="199"/>
      <c r="BD157" s="199"/>
      <c r="BE157" s="199"/>
      <c r="BF157" s="199"/>
      <c r="BG157" s="199"/>
      <c r="BH157" s="199"/>
    </row>
    <row r="158" spans="1:60" outlineLevel="1" x14ac:dyDescent="0.2">
      <c r="A158" s="200">
        <v>44</v>
      </c>
      <c r="B158" s="200" t="s">
        <v>268</v>
      </c>
      <c r="C158" s="247" t="s">
        <v>269</v>
      </c>
      <c r="D158" s="206" t="s">
        <v>198</v>
      </c>
      <c r="E158" s="213">
        <v>2436.8000000000002</v>
      </c>
      <c r="F158" s="216"/>
      <c r="G158" s="217">
        <f>ROUND(E158*F158,2)</f>
        <v>0</v>
      </c>
      <c r="H158" s="216"/>
      <c r="I158" s="217">
        <f>ROUND(E158*H158,2)</f>
        <v>0</v>
      </c>
      <c r="J158" s="216"/>
      <c r="K158" s="217">
        <f>ROUND(E158*J158,2)</f>
        <v>0</v>
      </c>
      <c r="L158" s="217">
        <v>21</v>
      </c>
      <c r="M158" s="217">
        <f>G158*(1+L158/100)</f>
        <v>0</v>
      </c>
      <c r="N158" s="207">
        <v>6.0999999999999997E-4</v>
      </c>
      <c r="O158" s="207">
        <f>ROUND(E158*N158,5)</f>
        <v>1.48645</v>
      </c>
      <c r="P158" s="207">
        <v>0</v>
      </c>
      <c r="Q158" s="207">
        <f>ROUND(E158*P158,5)</f>
        <v>0</v>
      </c>
      <c r="R158" s="207"/>
      <c r="S158" s="207"/>
      <c r="T158" s="208">
        <v>2E-3</v>
      </c>
      <c r="U158" s="207">
        <f>ROUND(E158*T158,2)</f>
        <v>4.87</v>
      </c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 t="s">
        <v>108</v>
      </c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  <c r="AW158" s="199"/>
      <c r="AX158" s="199"/>
      <c r="AY158" s="199"/>
      <c r="AZ158" s="199"/>
      <c r="BA158" s="199"/>
      <c r="BB158" s="199"/>
      <c r="BC158" s="199"/>
      <c r="BD158" s="199"/>
      <c r="BE158" s="199"/>
      <c r="BF158" s="199"/>
      <c r="BG158" s="199"/>
      <c r="BH158" s="199"/>
    </row>
    <row r="159" spans="1:60" outlineLevel="1" x14ac:dyDescent="0.2">
      <c r="A159" s="200"/>
      <c r="B159" s="200"/>
      <c r="C159" s="248" t="s">
        <v>270</v>
      </c>
      <c r="D159" s="209"/>
      <c r="E159" s="214">
        <v>2436.8000000000002</v>
      </c>
      <c r="F159" s="217"/>
      <c r="G159" s="217"/>
      <c r="H159" s="217"/>
      <c r="I159" s="217"/>
      <c r="J159" s="217"/>
      <c r="K159" s="217"/>
      <c r="L159" s="217"/>
      <c r="M159" s="217"/>
      <c r="N159" s="207"/>
      <c r="O159" s="207"/>
      <c r="P159" s="207"/>
      <c r="Q159" s="207"/>
      <c r="R159" s="207"/>
      <c r="S159" s="207"/>
      <c r="T159" s="208"/>
      <c r="U159" s="207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 t="s">
        <v>113</v>
      </c>
      <c r="AF159" s="199">
        <v>0</v>
      </c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199"/>
      <c r="AQ159" s="199"/>
      <c r="AR159" s="199"/>
      <c r="AS159" s="199"/>
      <c r="AT159" s="199"/>
      <c r="AU159" s="199"/>
      <c r="AV159" s="199"/>
      <c r="AW159" s="199"/>
      <c r="AX159" s="199"/>
      <c r="AY159" s="199"/>
      <c r="AZ159" s="199"/>
      <c r="BA159" s="199"/>
      <c r="BB159" s="199"/>
      <c r="BC159" s="199"/>
      <c r="BD159" s="199"/>
      <c r="BE159" s="199"/>
      <c r="BF159" s="199"/>
      <c r="BG159" s="199"/>
      <c r="BH159" s="199"/>
    </row>
    <row r="160" spans="1:60" outlineLevel="1" x14ac:dyDescent="0.2">
      <c r="A160" s="200">
        <v>45</v>
      </c>
      <c r="B160" s="200" t="s">
        <v>271</v>
      </c>
      <c r="C160" s="247" t="s">
        <v>272</v>
      </c>
      <c r="D160" s="206" t="s">
        <v>198</v>
      </c>
      <c r="E160" s="213">
        <v>2669.4</v>
      </c>
      <c r="F160" s="216"/>
      <c r="G160" s="217">
        <f>ROUND(E160*F160,2)</f>
        <v>0</v>
      </c>
      <c r="H160" s="216"/>
      <c r="I160" s="217">
        <f>ROUND(E160*H160,2)</f>
        <v>0</v>
      </c>
      <c r="J160" s="216"/>
      <c r="K160" s="217">
        <f>ROUND(E160*J160,2)</f>
        <v>0</v>
      </c>
      <c r="L160" s="217">
        <v>21</v>
      </c>
      <c r="M160" s="217">
        <f>G160*(1+L160/100)</f>
        <v>0</v>
      </c>
      <c r="N160" s="207">
        <v>6.0099999999999997E-3</v>
      </c>
      <c r="O160" s="207">
        <f>ROUND(E160*N160,5)</f>
        <v>16.043089999999999</v>
      </c>
      <c r="P160" s="207">
        <v>0</v>
      </c>
      <c r="Q160" s="207">
        <f>ROUND(E160*P160,5)</f>
        <v>0</v>
      </c>
      <c r="R160" s="207"/>
      <c r="S160" s="207"/>
      <c r="T160" s="208">
        <v>4.0000000000000001E-3</v>
      </c>
      <c r="U160" s="207">
        <f>ROUND(E160*T160,2)</f>
        <v>10.68</v>
      </c>
      <c r="V160" s="199"/>
      <c r="W160" s="199"/>
      <c r="X160" s="199"/>
      <c r="Y160" s="199"/>
      <c r="Z160" s="199"/>
      <c r="AA160" s="199"/>
      <c r="AB160" s="199"/>
      <c r="AC160" s="199"/>
      <c r="AD160" s="199"/>
      <c r="AE160" s="199" t="s">
        <v>108</v>
      </c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199"/>
      <c r="AP160" s="199"/>
      <c r="AQ160" s="199"/>
      <c r="AR160" s="199"/>
      <c r="AS160" s="199"/>
      <c r="AT160" s="199"/>
      <c r="AU160" s="199"/>
      <c r="AV160" s="199"/>
      <c r="AW160" s="199"/>
      <c r="AX160" s="199"/>
      <c r="AY160" s="199"/>
      <c r="AZ160" s="199"/>
      <c r="BA160" s="199"/>
      <c r="BB160" s="199"/>
      <c r="BC160" s="199"/>
      <c r="BD160" s="199"/>
      <c r="BE160" s="199"/>
      <c r="BF160" s="199"/>
      <c r="BG160" s="199"/>
      <c r="BH160" s="199"/>
    </row>
    <row r="161" spans="1:60" outlineLevel="1" x14ac:dyDescent="0.2">
      <c r="A161" s="200"/>
      <c r="B161" s="200"/>
      <c r="C161" s="248" t="s">
        <v>273</v>
      </c>
      <c r="D161" s="209"/>
      <c r="E161" s="214">
        <v>2669.4</v>
      </c>
      <c r="F161" s="217"/>
      <c r="G161" s="217"/>
      <c r="H161" s="217"/>
      <c r="I161" s="217"/>
      <c r="J161" s="217"/>
      <c r="K161" s="217"/>
      <c r="L161" s="217"/>
      <c r="M161" s="217"/>
      <c r="N161" s="207"/>
      <c r="O161" s="207"/>
      <c r="P161" s="207"/>
      <c r="Q161" s="207"/>
      <c r="R161" s="207"/>
      <c r="S161" s="207"/>
      <c r="T161" s="208"/>
      <c r="U161" s="207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 t="s">
        <v>113</v>
      </c>
      <c r="AF161" s="199">
        <v>0</v>
      </c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  <c r="AW161" s="199"/>
      <c r="AX161" s="199"/>
      <c r="AY161" s="199"/>
      <c r="AZ161" s="199"/>
      <c r="BA161" s="199"/>
      <c r="BB161" s="199"/>
      <c r="BC161" s="199"/>
      <c r="BD161" s="199"/>
      <c r="BE161" s="199"/>
      <c r="BF161" s="199"/>
      <c r="BG161" s="199"/>
      <c r="BH161" s="199"/>
    </row>
    <row r="162" spans="1:60" outlineLevel="1" x14ac:dyDescent="0.2">
      <c r="A162" s="200">
        <v>46</v>
      </c>
      <c r="B162" s="200" t="s">
        <v>274</v>
      </c>
      <c r="C162" s="247" t="s">
        <v>275</v>
      </c>
      <c r="D162" s="206" t="s">
        <v>198</v>
      </c>
      <c r="E162" s="213">
        <v>3057.3</v>
      </c>
      <c r="F162" s="216"/>
      <c r="G162" s="217">
        <f>ROUND(E162*F162,2)</f>
        <v>0</v>
      </c>
      <c r="H162" s="216"/>
      <c r="I162" s="217">
        <f>ROUND(E162*H162,2)</f>
        <v>0</v>
      </c>
      <c r="J162" s="216"/>
      <c r="K162" s="217">
        <f>ROUND(E162*J162,2)</f>
        <v>0</v>
      </c>
      <c r="L162" s="217">
        <v>21</v>
      </c>
      <c r="M162" s="217">
        <f>G162*(1+L162/100)</f>
        <v>0</v>
      </c>
      <c r="N162" s="207">
        <v>6.0600000000000003E-3</v>
      </c>
      <c r="O162" s="207">
        <f>ROUND(E162*N162,5)</f>
        <v>18.527239999999999</v>
      </c>
      <c r="P162" s="207">
        <v>0</v>
      </c>
      <c r="Q162" s="207">
        <f>ROUND(E162*P162,5)</f>
        <v>0</v>
      </c>
      <c r="R162" s="207"/>
      <c r="S162" s="207"/>
      <c r="T162" s="208">
        <v>2E-3</v>
      </c>
      <c r="U162" s="207">
        <f>ROUND(E162*T162,2)</f>
        <v>6.11</v>
      </c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 t="s">
        <v>108</v>
      </c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199"/>
      <c r="AQ162" s="199"/>
      <c r="AR162" s="199"/>
      <c r="AS162" s="199"/>
      <c r="AT162" s="199"/>
      <c r="AU162" s="199"/>
      <c r="AV162" s="199"/>
      <c r="AW162" s="199"/>
      <c r="AX162" s="199"/>
      <c r="AY162" s="199"/>
      <c r="AZ162" s="199"/>
      <c r="BA162" s="199"/>
      <c r="BB162" s="199"/>
      <c r="BC162" s="199"/>
      <c r="BD162" s="199"/>
      <c r="BE162" s="199"/>
      <c r="BF162" s="199"/>
      <c r="BG162" s="199"/>
      <c r="BH162" s="199"/>
    </row>
    <row r="163" spans="1:60" outlineLevel="1" x14ac:dyDescent="0.2">
      <c r="A163" s="200">
        <v>47</v>
      </c>
      <c r="B163" s="200" t="s">
        <v>276</v>
      </c>
      <c r="C163" s="247" t="s">
        <v>277</v>
      </c>
      <c r="D163" s="206" t="s">
        <v>198</v>
      </c>
      <c r="E163" s="213">
        <v>723.6</v>
      </c>
      <c r="F163" s="216"/>
      <c r="G163" s="217">
        <f>ROUND(E163*F163,2)</f>
        <v>0</v>
      </c>
      <c r="H163" s="216"/>
      <c r="I163" s="217">
        <f>ROUND(E163*H163,2)</f>
        <v>0</v>
      </c>
      <c r="J163" s="216"/>
      <c r="K163" s="217">
        <f>ROUND(E163*J163,2)</f>
        <v>0</v>
      </c>
      <c r="L163" s="217">
        <v>21</v>
      </c>
      <c r="M163" s="217">
        <f>G163*(1+L163/100)</f>
        <v>0</v>
      </c>
      <c r="N163" s="207">
        <v>7.3899999999999993E-2</v>
      </c>
      <c r="O163" s="207">
        <f>ROUND(E163*N163,5)</f>
        <v>53.474040000000002</v>
      </c>
      <c r="P163" s="207">
        <v>0</v>
      </c>
      <c r="Q163" s="207">
        <f>ROUND(E163*P163,5)</f>
        <v>0</v>
      </c>
      <c r="R163" s="207"/>
      <c r="S163" s="207"/>
      <c r="T163" s="208">
        <v>0.45200000000000001</v>
      </c>
      <c r="U163" s="207">
        <f>ROUND(E163*T163,2)</f>
        <v>327.07</v>
      </c>
      <c r="V163" s="199"/>
      <c r="W163" s="199"/>
      <c r="X163" s="199"/>
      <c r="Y163" s="199"/>
      <c r="Z163" s="199"/>
      <c r="AA163" s="199"/>
      <c r="AB163" s="199"/>
      <c r="AC163" s="199"/>
      <c r="AD163" s="199"/>
      <c r="AE163" s="199" t="s">
        <v>108</v>
      </c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99"/>
      <c r="AS163" s="199"/>
      <c r="AT163" s="199"/>
      <c r="AU163" s="199"/>
      <c r="AV163" s="199"/>
      <c r="AW163" s="199"/>
      <c r="AX163" s="199"/>
      <c r="AY163" s="199"/>
      <c r="AZ163" s="199"/>
      <c r="BA163" s="199"/>
      <c r="BB163" s="199"/>
      <c r="BC163" s="199"/>
      <c r="BD163" s="199"/>
      <c r="BE163" s="199"/>
      <c r="BF163" s="199"/>
      <c r="BG163" s="199"/>
      <c r="BH163" s="199"/>
    </row>
    <row r="164" spans="1:60" outlineLevel="1" x14ac:dyDescent="0.2">
      <c r="A164" s="200"/>
      <c r="B164" s="200"/>
      <c r="C164" s="248" t="s">
        <v>278</v>
      </c>
      <c r="D164" s="209"/>
      <c r="E164" s="214">
        <v>723.6</v>
      </c>
      <c r="F164" s="217"/>
      <c r="G164" s="217"/>
      <c r="H164" s="217"/>
      <c r="I164" s="217"/>
      <c r="J164" s="217"/>
      <c r="K164" s="217"/>
      <c r="L164" s="217"/>
      <c r="M164" s="217"/>
      <c r="N164" s="207"/>
      <c r="O164" s="207"/>
      <c r="P164" s="207"/>
      <c r="Q164" s="207"/>
      <c r="R164" s="207"/>
      <c r="S164" s="207"/>
      <c r="T164" s="208"/>
      <c r="U164" s="207"/>
      <c r="V164" s="199"/>
      <c r="W164" s="199"/>
      <c r="X164" s="199"/>
      <c r="Y164" s="199"/>
      <c r="Z164" s="199"/>
      <c r="AA164" s="199"/>
      <c r="AB164" s="199"/>
      <c r="AC164" s="199"/>
      <c r="AD164" s="199"/>
      <c r="AE164" s="199" t="s">
        <v>113</v>
      </c>
      <c r="AF164" s="199">
        <v>0</v>
      </c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199"/>
      <c r="AQ164" s="199"/>
      <c r="AR164" s="199"/>
      <c r="AS164" s="199"/>
      <c r="AT164" s="199"/>
      <c r="AU164" s="199"/>
      <c r="AV164" s="199"/>
      <c r="AW164" s="199"/>
      <c r="AX164" s="199"/>
      <c r="AY164" s="199"/>
      <c r="AZ164" s="199"/>
      <c r="BA164" s="199"/>
      <c r="BB164" s="199"/>
      <c r="BC164" s="199"/>
      <c r="BD164" s="199"/>
      <c r="BE164" s="199"/>
      <c r="BF164" s="199"/>
      <c r="BG164" s="199"/>
      <c r="BH164" s="199"/>
    </row>
    <row r="165" spans="1:60" outlineLevel="1" x14ac:dyDescent="0.2">
      <c r="A165" s="200">
        <v>48</v>
      </c>
      <c r="B165" s="200" t="s">
        <v>279</v>
      </c>
      <c r="C165" s="247" t="s">
        <v>280</v>
      </c>
      <c r="D165" s="206" t="s">
        <v>198</v>
      </c>
      <c r="E165" s="213">
        <v>718.15039999999999</v>
      </c>
      <c r="F165" s="216"/>
      <c r="G165" s="217">
        <f>ROUND(E165*F165,2)</f>
        <v>0</v>
      </c>
      <c r="H165" s="216"/>
      <c r="I165" s="217">
        <f>ROUND(E165*H165,2)</f>
        <v>0</v>
      </c>
      <c r="J165" s="216"/>
      <c r="K165" s="217">
        <f>ROUND(E165*J165,2)</f>
        <v>0</v>
      </c>
      <c r="L165" s="217">
        <v>21</v>
      </c>
      <c r="M165" s="217">
        <f>G165*(1+L165/100)</f>
        <v>0</v>
      </c>
      <c r="N165" s="207">
        <v>0.16500000000000001</v>
      </c>
      <c r="O165" s="207">
        <f>ROUND(E165*N165,5)</f>
        <v>118.49482</v>
      </c>
      <c r="P165" s="207">
        <v>0</v>
      </c>
      <c r="Q165" s="207">
        <f>ROUND(E165*P165,5)</f>
        <v>0</v>
      </c>
      <c r="R165" s="207"/>
      <c r="S165" s="207"/>
      <c r="T165" s="208">
        <v>0</v>
      </c>
      <c r="U165" s="207">
        <f>ROUND(E165*T165,2)</f>
        <v>0</v>
      </c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 t="s">
        <v>108</v>
      </c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  <c r="AW165" s="199"/>
      <c r="AX165" s="199"/>
      <c r="AY165" s="199"/>
      <c r="AZ165" s="199"/>
      <c r="BA165" s="199"/>
      <c r="BB165" s="199"/>
      <c r="BC165" s="199"/>
      <c r="BD165" s="199"/>
      <c r="BE165" s="199"/>
      <c r="BF165" s="199"/>
      <c r="BG165" s="199"/>
      <c r="BH165" s="199"/>
    </row>
    <row r="166" spans="1:60" outlineLevel="1" x14ac:dyDescent="0.2">
      <c r="A166" s="200"/>
      <c r="B166" s="200"/>
      <c r="C166" s="248" t="s">
        <v>281</v>
      </c>
      <c r="D166" s="209"/>
      <c r="E166" s="214">
        <v>711.04</v>
      </c>
      <c r="F166" s="217"/>
      <c r="G166" s="217"/>
      <c r="H166" s="217"/>
      <c r="I166" s="217"/>
      <c r="J166" s="217"/>
      <c r="K166" s="217"/>
      <c r="L166" s="217"/>
      <c r="M166" s="217"/>
      <c r="N166" s="207"/>
      <c r="O166" s="207"/>
      <c r="P166" s="207"/>
      <c r="Q166" s="207"/>
      <c r="R166" s="207"/>
      <c r="S166" s="207"/>
      <c r="T166" s="208"/>
      <c r="U166" s="207"/>
      <c r="V166" s="199"/>
      <c r="W166" s="199"/>
      <c r="X166" s="199"/>
      <c r="Y166" s="199"/>
      <c r="Z166" s="199"/>
      <c r="AA166" s="199"/>
      <c r="AB166" s="199"/>
      <c r="AC166" s="199"/>
      <c r="AD166" s="199"/>
      <c r="AE166" s="199" t="s">
        <v>113</v>
      </c>
      <c r="AF166" s="199">
        <v>0</v>
      </c>
      <c r="AG166" s="199"/>
      <c r="AH166" s="199"/>
      <c r="AI166" s="199"/>
      <c r="AJ166" s="199"/>
      <c r="AK166" s="199"/>
      <c r="AL166" s="199"/>
      <c r="AM166" s="199"/>
      <c r="AN166" s="199"/>
      <c r="AO166" s="199"/>
      <c r="AP166" s="199"/>
      <c r="AQ166" s="199"/>
      <c r="AR166" s="199"/>
      <c r="AS166" s="199"/>
      <c r="AT166" s="199"/>
      <c r="AU166" s="199"/>
      <c r="AV166" s="199"/>
      <c r="AW166" s="199"/>
      <c r="AX166" s="199"/>
      <c r="AY166" s="199"/>
      <c r="AZ166" s="199"/>
      <c r="BA166" s="199"/>
      <c r="BB166" s="199"/>
      <c r="BC166" s="199"/>
      <c r="BD166" s="199"/>
      <c r="BE166" s="199"/>
      <c r="BF166" s="199"/>
      <c r="BG166" s="199"/>
      <c r="BH166" s="199"/>
    </row>
    <row r="167" spans="1:60" outlineLevel="1" x14ac:dyDescent="0.2">
      <c r="A167" s="200"/>
      <c r="B167" s="200"/>
      <c r="C167" s="248" t="s">
        <v>282</v>
      </c>
      <c r="D167" s="209"/>
      <c r="E167" s="214">
        <v>7.1104000000000003</v>
      </c>
      <c r="F167" s="217"/>
      <c r="G167" s="217"/>
      <c r="H167" s="217"/>
      <c r="I167" s="217"/>
      <c r="J167" s="217"/>
      <c r="K167" s="217"/>
      <c r="L167" s="217"/>
      <c r="M167" s="217"/>
      <c r="N167" s="207"/>
      <c r="O167" s="207"/>
      <c r="P167" s="207"/>
      <c r="Q167" s="207"/>
      <c r="R167" s="207"/>
      <c r="S167" s="207"/>
      <c r="T167" s="208"/>
      <c r="U167" s="207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 t="s">
        <v>113</v>
      </c>
      <c r="AF167" s="199">
        <v>0</v>
      </c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  <c r="AW167" s="199"/>
      <c r="AX167" s="199"/>
      <c r="AY167" s="199"/>
      <c r="AZ167" s="199"/>
      <c r="BA167" s="199"/>
      <c r="BB167" s="199"/>
      <c r="BC167" s="199"/>
      <c r="BD167" s="199"/>
      <c r="BE167" s="199"/>
      <c r="BF167" s="199"/>
      <c r="BG167" s="199"/>
      <c r="BH167" s="199"/>
    </row>
    <row r="168" spans="1:60" outlineLevel="1" x14ac:dyDescent="0.2">
      <c r="A168" s="200">
        <v>49</v>
      </c>
      <c r="B168" s="200" t="s">
        <v>283</v>
      </c>
      <c r="C168" s="247" t="s">
        <v>284</v>
      </c>
      <c r="D168" s="206" t="s">
        <v>198</v>
      </c>
      <c r="E168" s="213">
        <v>12.685600000000001</v>
      </c>
      <c r="F168" s="216"/>
      <c r="G168" s="217">
        <f>ROUND(E168*F168,2)</f>
        <v>0</v>
      </c>
      <c r="H168" s="216"/>
      <c r="I168" s="217">
        <f>ROUND(E168*H168,2)</f>
        <v>0</v>
      </c>
      <c r="J168" s="216"/>
      <c r="K168" s="217">
        <f>ROUND(E168*J168,2)</f>
        <v>0</v>
      </c>
      <c r="L168" s="217">
        <v>21</v>
      </c>
      <c r="M168" s="217">
        <f>G168*(1+L168/100)</f>
        <v>0</v>
      </c>
      <c r="N168" s="207">
        <v>0.16500000000000001</v>
      </c>
      <c r="O168" s="207">
        <f>ROUND(E168*N168,5)</f>
        <v>2.0931199999999999</v>
      </c>
      <c r="P168" s="207">
        <v>0</v>
      </c>
      <c r="Q168" s="207">
        <f>ROUND(E168*P168,5)</f>
        <v>0</v>
      </c>
      <c r="R168" s="207"/>
      <c r="S168" s="207"/>
      <c r="T168" s="208">
        <v>0</v>
      </c>
      <c r="U168" s="207">
        <f>ROUND(E168*T168,2)</f>
        <v>0</v>
      </c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 t="s">
        <v>108</v>
      </c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199"/>
      <c r="AT168" s="199"/>
      <c r="AU168" s="199"/>
      <c r="AV168" s="199"/>
      <c r="AW168" s="199"/>
      <c r="AX168" s="199"/>
      <c r="AY168" s="199"/>
      <c r="AZ168" s="199"/>
      <c r="BA168" s="199"/>
      <c r="BB168" s="199"/>
      <c r="BC168" s="199"/>
      <c r="BD168" s="199"/>
      <c r="BE168" s="199"/>
      <c r="BF168" s="199"/>
      <c r="BG168" s="199"/>
      <c r="BH168" s="199"/>
    </row>
    <row r="169" spans="1:60" outlineLevel="1" x14ac:dyDescent="0.2">
      <c r="A169" s="200"/>
      <c r="B169" s="200"/>
      <c r="C169" s="248" t="s">
        <v>285</v>
      </c>
      <c r="D169" s="209"/>
      <c r="E169" s="214">
        <v>12.56</v>
      </c>
      <c r="F169" s="217"/>
      <c r="G169" s="217"/>
      <c r="H169" s="217"/>
      <c r="I169" s="217"/>
      <c r="J169" s="217"/>
      <c r="K169" s="217"/>
      <c r="L169" s="217"/>
      <c r="M169" s="217"/>
      <c r="N169" s="207"/>
      <c r="O169" s="207"/>
      <c r="P169" s="207"/>
      <c r="Q169" s="207"/>
      <c r="R169" s="207"/>
      <c r="S169" s="207"/>
      <c r="T169" s="208"/>
      <c r="U169" s="207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 t="s">
        <v>113</v>
      </c>
      <c r="AF169" s="199">
        <v>0</v>
      </c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199"/>
      <c r="AT169" s="199"/>
      <c r="AU169" s="199"/>
      <c r="AV169" s="199"/>
      <c r="AW169" s="199"/>
      <c r="AX169" s="199"/>
      <c r="AY169" s="199"/>
      <c r="AZ169" s="199"/>
      <c r="BA169" s="199"/>
      <c r="BB169" s="199"/>
      <c r="BC169" s="199"/>
      <c r="BD169" s="199"/>
      <c r="BE169" s="199"/>
      <c r="BF169" s="199"/>
      <c r="BG169" s="199"/>
      <c r="BH169" s="199"/>
    </row>
    <row r="170" spans="1:60" outlineLevel="1" x14ac:dyDescent="0.2">
      <c r="A170" s="200"/>
      <c r="B170" s="200"/>
      <c r="C170" s="248" t="s">
        <v>286</v>
      </c>
      <c r="D170" s="209"/>
      <c r="E170" s="214">
        <v>0.12559999999999999</v>
      </c>
      <c r="F170" s="217"/>
      <c r="G170" s="217"/>
      <c r="H170" s="217"/>
      <c r="I170" s="217"/>
      <c r="J170" s="217"/>
      <c r="K170" s="217"/>
      <c r="L170" s="217"/>
      <c r="M170" s="217"/>
      <c r="N170" s="207"/>
      <c r="O170" s="207"/>
      <c r="P170" s="207"/>
      <c r="Q170" s="207"/>
      <c r="R170" s="207"/>
      <c r="S170" s="207"/>
      <c r="T170" s="208"/>
      <c r="U170" s="207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 t="s">
        <v>113</v>
      </c>
      <c r="AF170" s="199">
        <v>0</v>
      </c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  <c r="AW170" s="199"/>
      <c r="AX170" s="199"/>
      <c r="AY170" s="199"/>
      <c r="AZ170" s="199"/>
      <c r="BA170" s="199"/>
      <c r="BB170" s="199"/>
      <c r="BC170" s="199"/>
      <c r="BD170" s="199"/>
      <c r="BE170" s="199"/>
      <c r="BF170" s="199"/>
      <c r="BG170" s="199"/>
      <c r="BH170" s="199"/>
    </row>
    <row r="171" spans="1:60" outlineLevel="1" x14ac:dyDescent="0.2">
      <c r="A171" s="200">
        <v>50</v>
      </c>
      <c r="B171" s="200" t="s">
        <v>287</v>
      </c>
      <c r="C171" s="247" t="s">
        <v>288</v>
      </c>
      <c r="D171" s="206" t="s">
        <v>111</v>
      </c>
      <c r="E171" s="213">
        <v>441</v>
      </c>
      <c r="F171" s="216"/>
      <c r="G171" s="217">
        <f>ROUND(E171*F171,2)</f>
        <v>0</v>
      </c>
      <c r="H171" s="216"/>
      <c r="I171" s="217">
        <f>ROUND(E171*H171,2)</f>
        <v>0</v>
      </c>
      <c r="J171" s="216"/>
      <c r="K171" s="217">
        <f>ROUND(E171*J171,2)</f>
        <v>0</v>
      </c>
      <c r="L171" s="217">
        <v>21</v>
      </c>
      <c r="M171" s="217">
        <f>G171*(1+L171/100)</f>
        <v>0</v>
      </c>
      <c r="N171" s="207">
        <v>3.5999999999999999E-3</v>
      </c>
      <c r="O171" s="207">
        <f>ROUND(E171*N171,5)</f>
        <v>1.5875999999999999</v>
      </c>
      <c r="P171" s="207">
        <v>0</v>
      </c>
      <c r="Q171" s="207">
        <f>ROUND(E171*P171,5)</f>
        <v>0</v>
      </c>
      <c r="R171" s="207"/>
      <c r="S171" s="207"/>
      <c r="T171" s="208">
        <v>4.5999999999999999E-2</v>
      </c>
      <c r="U171" s="207">
        <f>ROUND(E171*T171,2)</f>
        <v>20.29</v>
      </c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 t="s">
        <v>108</v>
      </c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199"/>
      <c r="AT171" s="199"/>
      <c r="AU171" s="199"/>
      <c r="AV171" s="199"/>
      <c r="AW171" s="199"/>
      <c r="AX171" s="199"/>
      <c r="AY171" s="199"/>
      <c r="AZ171" s="199"/>
      <c r="BA171" s="199"/>
      <c r="BB171" s="199"/>
      <c r="BC171" s="199"/>
      <c r="BD171" s="199"/>
      <c r="BE171" s="199"/>
      <c r="BF171" s="199"/>
      <c r="BG171" s="199"/>
      <c r="BH171" s="199"/>
    </row>
    <row r="172" spans="1:60" x14ac:dyDescent="0.2">
      <c r="A172" s="201" t="s">
        <v>103</v>
      </c>
      <c r="B172" s="201" t="s">
        <v>66</v>
      </c>
      <c r="C172" s="249" t="s">
        <v>67</v>
      </c>
      <c r="D172" s="210"/>
      <c r="E172" s="215"/>
      <c r="F172" s="218"/>
      <c r="G172" s="218">
        <f>SUMIF(AE173:AE174,"&lt;&gt;NOR",G173:G174)</f>
        <v>0</v>
      </c>
      <c r="H172" s="218"/>
      <c r="I172" s="218">
        <f>SUM(I173:I174)</f>
        <v>0</v>
      </c>
      <c r="J172" s="218"/>
      <c r="K172" s="218">
        <f>SUM(K173:K174)</f>
        <v>0</v>
      </c>
      <c r="L172" s="218"/>
      <c r="M172" s="218">
        <f>SUM(M173:M174)</f>
        <v>0</v>
      </c>
      <c r="N172" s="211"/>
      <c r="O172" s="211">
        <f>SUM(O173:O174)</f>
        <v>9.7850400000000004</v>
      </c>
      <c r="P172" s="211"/>
      <c r="Q172" s="211">
        <f>SUM(Q173:Q174)</f>
        <v>0</v>
      </c>
      <c r="R172" s="211"/>
      <c r="S172" s="211"/>
      <c r="T172" s="212"/>
      <c r="U172" s="211">
        <f>SUM(U173:U174)</f>
        <v>65.67</v>
      </c>
      <c r="AE172" t="s">
        <v>104</v>
      </c>
    </row>
    <row r="173" spans="1:60" ht="22.5" outlineLevel="1" x14ac:dyDescent="0.2">
      <c r="A173" s="200">
        <v>51</v>
      </c>
      <c r="B173" s="200" t="s">
        <v>289</v>
      </c>
      <c r="C173" s="247" t="s">
        <v>290</v>
      </c>
      <c r="D173" s="206" t="s">
        <v>111</v>
      </c>
      <c r="E173" s="213">
        <v>12</v>
      </c>
      <c r="F173" s="216"/>
      <c r="G173" s="217">
        <f>ROUND(E173*F173,2)</f>
        <v>0</v>
      </c>
      <c r="H173" s="216"/>
      <c r="I173" s="217">
        <f>ROUND(E173*H173,2)</f>
        <v>0</v>
      </c>
      <c r="J173" s="216"/>
      <c r="K173" s="217">
        <f>ROUND(E173*J173,2)</f>
        <v>0</v>
      </c>
      <c r="L173" s="217">
        <v>21</v>
      </c>
      <c r="M173" s="217">
        <f>G173*(1+L173/100)</f>
        <v>0</v>
      </c>
      <c r="N173" s="207">
        <v>9.5600000000000008E-3</v>
      </c>
      <c r="O173" s="207">
        <f>ROUND(E173*N173,5)</f>
        <v>0.11472</v>
      </c>
      <c r="P173" s="207">
        <v>0</v>
      </c>
      <c r="Q173" s="207">
        <f>ROUND(E173*P173,5)</f>
        <v>0</v>
      </c>
      <c r="R173" s="207"/>
      <c r="S173" s="207"/>
      <c r="T173" s="208">
        <v>0</v>
      </c>
      <c r="U173" s="207">
        <f>ROUND(E173*T173,2)</f>
        <v>0</v>
      </c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 t="s">
        <v>108</v>
      </c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  <c r="AW173" s="199"/>
      <c r="AX173" s="199"/>
      <c r="AY173" s="199"/>
      <c r="AZ173" s="199"/>
      <c r="BA173" s="199"/>
      <c r="BB173" s="199"/>
      <c r="BC173" s="199"/>
      <c r="BD173" s="199"/>
      <c r="BE173" s="199"/>
      <c r="BF173" s="199"/>
      <c r="BG173" s="199"/>
      <c r="BH173" s="199"/>
    </row>
    <row r="174" spans="1:60" ht="22.5" outlineLevel="1" x14ac:dyDescent="0.2">
      <c r="A174" s="200">
        <v>52</v>
      </c>
      <c r="B174" s="200" t="s">
        <v>291</v>
      </c>
      <c r="C174" s="247" t="s">
        <v>292</v>
      </c>
      <c r="D174" s="206" t="s">
        <v>293</v>
      </c>
      <c r="E174" s="213">
        <v>12</v>
      </c>
      <c r="F174" s="216"/>
      <c r="G174" s="217">
        <f>ROUND(E174*F174,2)</f>
        <v>0</v>
      </c>
      <c r="H174" s="216"/>
      <c r="I174" s="217">
        <f>ROUND(E174*H174,2)</f>
        <v>0</v>
      </c>
      <c r="J174" s="216"/>
      <c r="K174" s="217">
        <f>ROUND(E174*J174,2)</f>
        <v>0</v>
      </c>
      <c r="L174" s="217">
        <v>21</v>
      </c>
      <c r="M174" s="217">
        <f>G174*(1+L174/100)</f>
        <v>0</v>
      </c>
      <c r="N174" s="207">
        <v>0.80586000000000002</v>
      </c>
      <c r="O174" s="207">
        <f>ROUND(E174*N174,5)</f>
        <v>9.6703200000000002</v>
      </c>
      <c r="P174" s="207">
        <v>0</v>
      </c>
      <c r="Q174" s="207">
        <f>ROUND(E174*P174,5)</f>
        <v>0</v>
      </c>
      <c r="R174" s="207"/>
      <c r="S174" s="207"/>
      <c r="T174" s="208">
        <v>5.4726999999999997</v>
      </c>
      <c r="U174" s="207">
        <f>ROUND(E174*T174,2)</f>
        <v>65.67</v>
      </c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 t="s">
        <v>108</v>
      </c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99"/>
      <c r="AW174" s="199"/>
      <c r="AX174" s="199"/>
      <c r="AY174" s="199"/>
      <c r="AZ174" s="199"/>
      <c r="BA174" s="199"/>
      <c r="BB174" s="199"/>
      <c r="BC174" s="199"/>
      <c r="BD174" s="199"/>
      <c r="BE174" s="199"/>
      <c r="BF174" s="199"/>
      <c r="BG174" s="199"/>
      <c r="BH174" s="199"/>
    </row>
    <row r="175" spans="1:60" x14ac:dyDescent="0.2">
      <c r="A175" s="201" t="s">
        <v>103</v>
      </c>
      <c r="B175" s="201" t="s">
        <v>68</v>
      </c>
      <c r="C175" s="249" t="s">
        <v>69</v>
      </c>
      <c r="D175" s="210"/>
      <c r="E175" s="215"/>
      <c r="F175" s="218"/>
      <c r="G175" s="218">
        <f>SUMIF(AE176:AE198,"&lt;&gt;NOR",G176:G198)</f>
        <v>0</v>
      </c>
      <c r="H175" s="218"/>
      <c r="I175" s="218">
        <f>SUM(I176:I198)</f>
        <v>0</v>
      </c>
      <c r="J175" s="218"/>
      <c r="K175" s="218">
        <f>SUM(K176:K198)</f>
        <v>0</v>
      </c>
      <c r="L175" s="218"/>
      <c r="M175" s="218">
        <f>SUM(M176:M198)</f>
        <v>0</v>
      </c>
      <c r="N175" s="211"/>
      <c r="O175" s="211">
        <f>SUM(O176:O198)</f>
        <v>603.55858999999987</v>
      </c>
      <c r="P175" s="211"/>
      <c r="Q175" s="211">
        <f>SUM(Q176:Q198)</f>
        <v>0</v>
      </c>
      <c r="R175" s="211"/>
      <c r="S175" s="211"/>
      <c r="T175" s="212"/>
      <c r="U175" s="211">
        <f>SUM(U176:U198)</f>
        <v>555.26</v>
      </c>
      <c r="AE175" t="s">
        <v>104</v>
      </c>
    </row>
    <row r="176" spans="1:60" outlineLevel="1" x14ac:dyDescent="0.2">
      <c r="A176" s="200">
        <v>53</v>
      </c>
      <c r="B176" s="200" t="s">
        <v>294</v>
      </c>
      <c r="C176" s="247" t="s">
        <v>295</v>
      </c>
      <c r="D176" s="206" t="s">
        <v>293</v>
      </c>
      <c r="E176" s="213">
        <v>3</v>
      </c>
      <c r="F176" s="216"/>
      <c r="G176" s="217">
        <f>ROUND(E176*F176,2)</f>
        <v>0</v>
      </c>
      <c r="H176" s="216"/>
      <c r="I176" s="217">
        <f>ROUND(E176*H176,2)</f>
        <v>0</v>
      </c>
      <c r="J176" s="216"/>
      <c r="K176" s="217">
        <f>ROUND(E176*J176,2)</f>
        <v>0</v>
      </c>
      <c r="L176" s="217">
        <v>21</v>
      </c>
      <c r="M176" s="217">
        <f>G176*(1+L176/100)</f>
        <v>0</v>
      </c>
      <c r="N176" s="207">
        <v>0.25</v>
      </c>
      <c r="O176" s="207">
        <f>ROUND(E176*N176,5)</f>
        <v>0.75</v>
      </c>
      <c r="P176" s="207">
        <v>0</v>
      </c>
      <c r="Q176" s="207">
        <f>ROUND(E176*P176,5)</f>
        <v>0</v>
      </c>
      <c r="R176" s="207"/>
      <c r="S176" s="207"/>
      <c r="T176" s="208">
        <v>0.81799999999999995</v>
      </c>
      <c r="U176" s="207">
        <f>ROUND(E176*T176,2)</f>
        <v>2.4500000000000002</v>
      </c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 t="s">
        <v>108</v>
      </c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199"/>
      <c r="AT176" s="199"/>
      <c r="AU176" s="199"/>
      <c r="AV176" s="199"/>
      <c r="AW176" s="199"/>
      <c r="AX176" s="199"/>
      <c r="AY176" s="199"/>
      <c r="AZ176" s="199"/>
      <c r="BA176" s="199"/>
      <c r="BB176" s="199"/>
      <c r="BC176" s="199"/>
      <c r="BD176" s="199"/>
      <c r="BE176" s="199"/>
      <c r="BF176" s="199"/>
      <c r="BG176" s="199"/>
      <c r="BH176" s="199"/>
    </row>
    <row r="177" spans="1:60" outlineLevel="1" x14ac:dyDescent="0.2">
      <c r="A177" s="200">
        <v>54</v>
      </c>
      <c r="B177" s="200" t="s">
        <v>296</v>
      </c>
      <c r="C177" s="247" t="s">
        <v>297</v>
      </c>
      <c r="D177" s="206" t="s">
        <v>293</v>
      </c>
      <c r="E177" s="213">
        <v>3</v>
      </c>
      <c r="F177" s="216"/>
      <c r="G177" s="217">
        <f>ROUND(E177*F177,2)</f>
        <v>0</v>
      </c>
      <c r="H177" s="216"/>
      <c r="I177" s="217">
        <f>ROUND(E177*H177,2)</f>
        <v>0</v>
      </c>
      <c r="J177" s="216"/>
      <c r="K177" s="217">
        <f>ROUND(E177*J177,2)</f>
        <v>0</v>
      </c>
      <c r="L177" s="217">
        <v>21</v>
      </c>
      <c r="M177" s="217">
        <f>G177*(1+L177/100)</f>
        <v>0</v>
      </c>
      <c r="N177" s="207">
        <v>8.5000000000000006E-3</v>
      </c>
      <c r="O177" s="207">
        <f>ROUND(E177*N177,5)</f>
        <v>2.5499999999999998E-2</v>
      </c>
      <c r="P177" s="207">
        <v>0</v>
      </c>
      <c r="Q177" s="207">
        <f>ROUND(E177*P177,5)</f>
        <v>0</v>
      </c>
      <c r="R177" s="207"/>
      <c r="S177" s="207"/>
      <c r="T177" s="208">
        <v>0</v>
      </c>
      <c r="U177" s="207">
        <f>ROUND(E177*T177,2)</f>
        <v>0</v>
      </c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 t="s">
        <v>108</v>
      </c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  <c r="AW177" s="199"/>
      <c r="AX177" s="199"/>
      <c r="AY177" s="199"/>
      <c r="AZ177" s="199"/>
      <c r="BA177" s="199"/>
      <c r="BB177" s="199"/>
      <c r="BC177" s="199"/>
      <c r="BD177" s="199"/>
      <c r="BE177" s="199"/>
      <c r="BF177" s="199"/>
      <c r="BG177" s="199"/>
      <c r="BH177" s="199"/>
    </row>
    <row r="178" spans="1:60" outlineLevel="1" x14ac:dyDescent="0.2">
      <c r="A178" s="200">
        <v>55</v>
      </c>
      <c r="B178" s="200" t="s">
        <v>298</v>
      </c>
      <c r="C178" s="247" t="s">
        <v>299</v>
      </c>
      <c r="D178" s="206" t="s">
        <v>293</v>
      </c>
      <c r="E178" s="213">
        <v>2</v>
      </c>
      <c r="F178" s="216"/>
      <c r="G178" s="217">
        <f>ROUND(E178*F178,2)</f>
        <v>0</v>
      </c>
      <c r="H178" s="216"/>
      <c r="I178" s="217">
        <f>ROUND(E178*H178,2)</f>
        <v>0</v>
      </c>
      <c r="J178" s="216"/>
      <c r="K178" s="217">
        <f>ROUND(E178*J178,2)</f>
        <v>0</v>
      </c>
      <c r="L178" s="217">
        <v>21</v>
      </c>
      <c r="M178" s="217">
        <f>G178*(1+L178/100)</f>
        <v>0</v>
      </c>
      <c r="N178" s="207">
        <v>5.1000000000000004E-3</v>
      </c>
      <c r="O178" s="207">
        <f>ROUND(E178*N178,5)</f>
        <v>1.0200000000000001E-2</v>
      </c>
      <c r="P178" s="207">
        <v>0</v>
      </c>
      <c r="Q178" s="207">
        <f>ROUND(E178*P178,5)</f>
        <v>0</v>
      </c>
      <c r="R178" s="207"/>
      <c r="S178" s="207"/>
      <c r="T178" s="208">
        <v>0</v>
      </c>
      <c r="U178" s="207">
        <f>ROUND(E178*T178,2)</f>
        <v>0</v>
      </c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 t="s">
        <v>219</v>
      </c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199"/>
      <c r="AT178" s="199"/>
      <c r="AU178" s="199"/>
      <c r="AV178" s="199"/>
      <c r="AW178" s="199"/>
      <c r="AX178" s="199"/>
      <c r="AY178" s="199"/>
      <c r="AZ178" s="199"/>
      <c r="BA178" s="199"/>
      <c r="BB178" s="199"/>
      <c r="BC178" s="199"/>
      <c r="BD178" s="199"/>
      <c r="BE178" s="199"/>
      <c r="BF178" s="199"/>
      <c r="BG178" s="199"/>
      <c r="BH178" s="199"/>
    </row>
    <row r="179" spans="1:60" outlineLevel="1" x14ac:dyDescent="0.2">
      <c r="A179" s="200">
        <v>56</v>
      </c>
      <c r="B179" s="200" t="s">
        <v>300</v>
      </c>
      <c r="C179" s="247" t="s">
        <v>301</v>
      </c>
      <c r="D179" s="206" t="s">
        <v>293</v>
      </c>
      <c r="E179" s="213">
        <v>1</v>
      </c>
      <c r="F179" s="216"/>
      <c r="G179" s="217">
        <f>ROUND(E179*F179,2)</f>
        <v>0</v>
      </c>
      <c r="H179" s="216"/>
      <c r="I179" s="217">
        <f>ROUND(E179*H179,2)</f>
        <v>0</v>
      </c>
      <c r="J179" s="216"/>
      <c r="K179" s="217">
        <f>ROUND(E179*J179,2)</f>
        <v>0</v>
      </c>
      <c r="L179" s="217">
        <v>21</v>
      </c>
      <c r="M179" s="217">
        <f>G179*(1+L179/100)</f>
        <v>0</v>
      </c>
      <c r="N179" s="207">
        <v>5.1000000000000004E-3</v>
      </c>
      <c r="O179" s="207">
        <f>ROUND(E179*N179,5)</f>
        <v>5.1000000000000004E-3</v>
      </c>
      <c r="P179" s="207">
        <v>0</v>
      </c>
      <c r="Q179" s="207">
        <f>ROUND(E179*P179,5)</f>
        <v>0</v>
      </c>
      <c r="R179" s="207"/>
      <c r="S179" s="207"/>
      <c r="T179" s="208">
        <v>0</v>
      </c>
      <c r="U179" s="207">
        <f>ROUND(E179*T179,2)</f>
        <v>0</v>
      </c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 t="s">
        <v>219</v>
      </c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  <c r="AW179" s="199"/>
      <c r="AX179" s="199"/>
      <c r="AY179" s="199"/>
      <c r="AZ179" s="199"/>
      <c r="BA179" s="199"/>
      <c r="BB179" s="199"/>
      <c r="BC179" s="199"/>
      <c r="BD179" s="199"/>
      <c r="BE179" s="199"/>
      <c r="BF179" s="199"/>
      <c r="BG179" s="199"/>
      <c r="BH179" s="199"/>
    </row>
    <row r="180" spans="1:60" ht="22.5" outlineLevel="1" x14ac:dyDescent="0.2">
      <c r="A180" s="200">
        <v>57</v>
      </c>
      <c r="B180" s="200" t="s">
        <v>302</v>
      </c>
      <c r="C180" s="247" t="s">
        <v>303</v>
      </c>
      <c r="D180" s="206" t="s">
        <v>111</v>
      </c>
      <c r="E180" s="213">
        <v>1791</v>
      </c>
      <c r="F180" s="216"/>
      <c r="G180" s="217">
        <f>ROUND(E180*F180,2)</f>
        <v>0</v>
      </c>
      <c r="H180" s="216"/>
      <c r="I180" s="217">
        <f>ROUND(E180*H180,2)</f>
        <v>0</v>
      </c>
      <c r="J180" s="216"/>
      <c r="K180" s="217">
        <f>ROUND(E180*J180,2)</f>
        <v>0</v>
      </c>
      <c r="L180" s="217">
        <v>21</v>
      </c>
      <c r="M180" s="217">
        <f>G180*(1+L180/100)</f>
        <v>0</v>
      </c>
      <c r="N180" s="207">
        <v>0.10471</v>
      </c>
      <c r="O180" s="207">
        <f>ROUND(E180*N180,5)</f>
        <v>187.53560999999999</v>
      </c>
      <c r="P180" s="207">
        <v>0</v>
      </c>
      <c r="Q180" s="207">
        <f>ROUND(E180*P180,5)</f>
        <v>0</v>
      </c>
      <c r="R180" s="207"/>
      <c r="S180" s="207"/>
      <c r="T180" s="208">
        <v>8.5000000000000006E-2</v>
      </c>
      <c r="U180" s="207">
        <f>ROUND(E180*T180,2)</f>
        <v>152.24</v>
      </c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 t="s">
        <v>108</v>
      </c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  <c r="AW180" s="199"/>
      <c r="AX180" s="199"/>
      <c r="AY180" s="199"/>
      <c r="AZ180" s="199"/>
      <c r="BA180" s="199"/>
      <c r="BB180" s="199"/>
      <c r="BC180" s="199"/>
      <c r="BD180" s="199"/>
      <c r="BE180" s="199"/>
      <c r="BF180" s="199"/>
      <c r="BG180" s="199"/>
      <c r="BH180" s="199"/>
    </row>
    <row r="181" spans="1:60" outlineLevel="1" x14ac:dyDescent="0.2">
      <c r="A181" s="200"/>
      <c r="B181" s="200"/>
      <c r="C181" s="248" t="s">
        <v>304</v>
      </c>
      <c r="D181" s="209"/>
      <c r="E181" s="214">
        <v>1791</v>
      </c>
      <c r="F181" s="217"/>
      <c r="G181" s="217"/>
      <c r="H181" s="217"/>
      <c r="I181" s="217"/>
      <c r="J181" s="217"/>
      <c r="K181" s="217"/>
      <c r="L181" s="217"/>
      <c r="M181" s="217"/>
      <c r="N181" s="207"/>
      <c r="O181" s="207"/>
      <c r="P181" s="207"/>
      <c r="Q181" s="207"/>
      <c r="R181" s="207"/>
      <c r="S181" s="207"/>
      <c r="T181" s="208"/>
      <c r="U181" s="207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 t="s">
        <v>113</v>
      </c>
      <c r="AF181" s="199">
        <v>0</v>
      </c>
      <c r="AG181" s="199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  <c r="AW181" s="199"/>
      <c r="AX181" s="199"/>
      <c r="AY181" s="199"/>
      <c r="AZ181" s="199"/>
      <c r="BA181" s="199"/>
      <c r="BB181" s="199"/>
      <c r="BC181" s="199"/>
      <c r="BD181" s="199"/>
      <c r="BE181" s="199"/>
      <c r="BF181" s="199"/>
      <c r="BG181" s="199"/>
      <c r="BH181" s="199"/>
    </row>
    <row r="182" spans="1:60" outlineLevel="1" x14ac:dyDescent="0.2">
      <c r="A182" s="200">
        <v>58</v>
      </c>
      <c r="B182" s="200" t="s">
        <v>305</v>
      </c>
      <c r="C182" s="247" t="s">
        <v>306</v>
      </c>
      <c r="D182" s="206" t="s">
        <v>111</v>
      </c>
      <c r="E182" s="213">
        <v>12</v>
      </c>
      <c r="F182" s="216"/>
      <c r="G182" s="217">
        <f>ROUND(E182*F182,2)</f>
        <v>0</v>
      </c>
      <c r="H182" s="216"/>
      <c r="I182" s="217">
        <f>ROUND(E182*H182,2)</f>
        <v>0</v>
      </c>
      <c r="J182" s="216"/>
      <c r="K182" s="217">
        <f>ROUND(E182*J182,2)</f>
        <v>0</v>
      </c>
      <c r="L182" s="217">
        <v>21</v>
      </c>
      <c r="M182" s="217">
        <f>G182*(1+L182/100)</f>
        <v>0</v>
      </c>
      <c r="N182" s="207">
        <v>0.188</v>
      </c>
      <c r="O182" s="207">
        <f>ROUND(E182*N182,5)</f>
        <v>2.2559999999999998</v>
      </c>
      <c r="P182" s="207">
        <v>0</v>
      </c>
      <c r="Q182" s="207">
        <f>ROUND(E182*P182,5)</f>
        <v>0</v>
      </c>
      <c r="R182" s="207"/>
      <c r="S182" s="207"/>
      <c r="T182" s="208">
        <v>0.27200000000000002</v>
      </c>
      <c r="U182" s="207">
        <f>ROUND(E182*T182,2)</f>
        <v>3.26</v>
      </c>
      <c r="V182" s="199"/>
      <c r="W182" s="199"/>
      <c r="X182" s="199"/>
      <c r="Y182" s="199"/>
      <c r="Z182" s="199"/>
      <c r="AA182" s="199"/>
      <c r="AB182" s="199"/>
      <c r="AC182" s="199"/>
      <c r="AD182" s="199"/>
      <c r="AE182" s="199" t="s">
        <v>108</v>
      </c>
      <c r="AF182" s="199"/>
      <c r="AG182" s="199"/>
      <c r="AH182" s="199"/>
      <c r="AI182" s="199"/>
      <c r="AJ182" s="199"/>
      <c r="AK182" s="199"/>
      <c r="AL182" s="199"/>
      <c r="AM182" s="199"/>
      <c r="AN182" s="199"/>
      <c r="AO182" s="199"/>
      <c r="AP182" s="199"/>
      <c r="AQ182" s="199"/>
      <c r="AR182" s="199"/>
      <c r="AS182" s="199"/>
      <c r="AT182" s="199"/>
      <c r="AU182" s="199"/>
      <c r="AV182" s="199"/>
      <c r="AW182" s="199"/>
      <c r="AX182" s="199"/>
      <c r="AY182" s="199"/>
      <c r="AZ182" s="199"/>
      <c r="BA182" s="199"/>
      <c r="BB182" s="199"/>
      <c r="BC182" s="199"/>
      <c r="BD182" s="199"/>
      <c r="BE182" s="199"/>
      <c r="BF182" s="199"/>
      <c r="BG182" s="199"/>
      <c r="BH182" s="199"/>
    </row>
    <row r="183" spans="1:60" outlineLevel="1" x14ac:dyDescent="0.2">
      <c r="A183" s="200"/>
      <c r="B183" s="200"/>
      <c r="C183" s="248" t="s">
        <v>307</v>
      </c>
      <c r="D183" s="209"/>
      <c r="E183" s="214">
        <v>12</v>
      </c>
      <c r="F183" s="217"/>
      <c r="G183" s="217"/>
      <c r="H183" s="217"/>
      <c r="I183" s="217"/>
      <c r="J183" s="217"/>
      <c r="K183" s="217"/>
      <c r="L183" s="217"/>
      <c r="M183" s="217"/>
      <c r="N183" s="207"/>
      <c r="O183" s="207"/>
      <c r="P183" s="207"/>
      <c r="Q183" s="207"/>
      <c r="R183" s="207"/>
      <c r="S183" s="207"/>
      <c r="T183" s="208"/>
      <c r="U183" s="207"/>
      <c r="V183" s="199"/>
      <c r="W183" s="199"/>
      <c r="X183" s="199"/>
      <c r="Y183" s="199"/>
      <c r="Z183" s="199"/>
      <c r="AA183" s="199"/>
      <c r="AB183" s="199"/>
      <c r="AC183" s="199"/>
      <c r="AD183" s="199"/>
      <c r="AE183" s="199" t="s">
        <v>113</v>
      </c>
      <c r="AF183" s="199">
        <v>0</v>
      </c>
      <c r="AG183" s="199"/>
      <c r="AH183" s="199"/>
      <c r="AI183" s="199"/>
      <c r="AJ183" s="199"/>
      <c r="AK183" s="199"/>
      <c r="AL183" s="199"/>
      <c r="AM183" s="199"/>
      <c r="AN183" s="199"/>
      <c r="AO183" s="199"/>
      <c r="AP183" s="199"/>
      <c r="AQ183" s="199"/>
      <c r="AR183" s="199"/>
      <c r="AS183" s="199"/>
      <c r="AT183" s="199"/>
      <c r="AU183" s="199"/>
      <c r="AV183" s="199"/>
      <c r="AW183" s="199"/>
      <c r="AX183" s="199"/>
      <c r="AY183" s="199"/>
      <c r="AZ183" s="199"/>
      <c r="BA183" s="199"/>
      <c r="BB183" s="199"/>
      <c r="BC183" s="199"/>
      <c r="BD183" s="199"/>
      <c r="BE183" s="199"/>
      <c r="BF183" s="199"/>
      <c r="BG183" s="199"/>
      <c r="BH183" s="199"/>
    </row>
    <row r="184" spans="1:60" outlineLevel="1" x14ac:dyDescent="0.2">
      <c r="A184" s="200">
        <v>59</v>
      </c>
      <c r="B184" s="200" t="s">
        <v>308</v>
      </c>
      <c r="C184" s="247" t="s">
        <v>309</v>
      </c>
      <c r="D184" s="206" t="s">
        <v>293</v>
      </c>
      <c r="E184" s="213">
        <v>12</v>
      </c>
      <c r="F184" s="216"/>
      <c r="G184" s="217">
        <f>ROUND(E184*F184,2)</f>
        <v>0</v>
      </c>
      <c r="H184" s="216"/>
      <c r="I184" s="217">
        <f>ROUND(E184*H184,2)</f>
        <v>0</v>
      </c>
      <c r="J184" s="216"/>
      <c r="K184" s="217">
        <f>ROUND(E184*J184,2)</f>
        <v>0</v>
      </c>
      <c r="L184" s="217">
        <v>21</v>
      </c>
      <c r="M184" s="217">
        <f>G184*(1+L184/100)</f>
        <v>0</v>
      </c>
      <c r="N184" s="207">
        <v>5.1999999999999998E-2</v>
      </c>
      <c r="O184" s="207">
        <f>ROUND(E184*N184,5)</f>
        <v>0.624</v>
      </c>
      <c r="P184" s="207">
        <v>0</v>
      </c>
      <c r="Q184" s="207">
        <f>ROUND(E184*P184,5)</f>
        <v>0</v>
      </c>
      <c r="R184" s="207"/>
      <c r="S184" s="207"/>
      <c r="T184" s="208">
        <v>0</v>
      </c>
      <c r="U184" s="207">
        <f>ROUND(E184*T184,2)</f>
        <v>0</v>
      </c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 t="s">
        <v>219</v>
      </c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199"/>
      <c r="AW184" s="199"/>
      <c r="AX184" s="199"/>
      <c r="AY184" s="199"/>
      <c r="AZ184" s="199"/>
      <c r="BA184" s="199"/>
      <c r="BB184" s="199"/>
      <c r="BC184" s="199"/>
      <c r="BD184" s="199"/>
      <c r="BE184" s="199"/>
      <c r="BF184" s="199"/>
      <c r="BG184" s="199"/>
      <c r="BH184" s="199"/>
    </row>
    <row r="185" spans="1:60" outlineLevel="1" x14ac:dyDescent="0.2">
      <c r="A185" s="200">
        <v>60</v>
      </c>
      <c r="B185" s="200" t="s">
        <v>310</v>
      </c>
      <c r="C185" s="247" t="s">
        <v>311</v>
      </c>
      <c r="D185" s="206" t="s">
        <v>111</v>
      </c>
      <c r="E185" s="213">
        <v>12</v>
      </c>
      <c r="F185" s="216"/>
      <c r="G185" s="217">
        <f>ROUND(E185*F185,2)</f>
        <v>0</v>
      </c>
      <c r="H185" s="216"/>
      <c r="I185" s="217">
        <f>ROUND(E185*H185,2)</f>
        <v>0</v>
      </c>
      <c r="J185" s="216"/>
      <c r="K185" s="217">
        <f>ROUND(E185*J185,2)</f>
        <v>0</v>
      </c>
      <c r="L185" s="217">
        <v>21</v>
      </c>
      <c r="M185" s="217">
        <f>G185*(1+L185/100)</f>
        <v>0</v>
      </c>
      <c r="N185" s="207">
        <v>0.13</v>
      </c>
      <c r="O185" s="207">
        <f>ROUND(E185*N185,5)</f>
        <v>1.56</v>
      </c>
      <c r="P185" s="207">
        <v>0</v>
      </c>
      <c r="Q185" s="207">
        <f>ROUND(E185*P185,5)</f>
        <v>0</v>
      </c>
      <c r="R185" s="207"/>
      <c r="S185" s="207"/>
      <c r="T185" s="208">
        <v>0.28877999999999998</v>
      </c>
      <c r="U185" s="207">
        <f>ROUND(E185*T185,2)</f>
        <v>3.47</v>
      </c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 t="s">
        <v>108</v>
      </c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  <c r="AW185" s="199"/>
      <c r="AX185" s="199"/>
      <c r="AY185" s="199"/>
      <c r="AZ185" s="199"/>
      <c r="BA185" s="199"/>
      <c r="BB185" s="199"/>
      <c r="BC185" s="199"/>
      <c r="BD185" s="199"/>
      <c r="BE185" s="199"/>
      <c r="BF185" s="199"/>
      <c r="BG185" s="199"/>
      <c r="BH185" s="199"/>
    </row>
    <row r="186" spans="1:60" outlineLevel="1" x14ac:dyDescent="0.2">
      <c r="A186" s="200"/>
      <c r="B186" s="200"/>
      <c r="C186" s="248" t="s">
        <v>312</v>
      </c>
      <c r="D186" s="209"/>
      <c r="E186" s="214">
        <v>6</v>
      </c>
      <c r="F186" s="217"/>
      <c r="G186" s="217"/>
      <c r="H186" s="217"/>
      <c r="I186" s="217"/>
      <c r="J186" s="217"/>
      <c r="K186" s="217"/>
      <c r="L186" s="217"/>
      <c r="M186" s="217"/>
      <c r="N186" s="207"/>
      <c r="O186" s="207"/>
      <c r="P186" s="207"/>
      <c r="Q186" s="207"/>
      <c r="R186" s="207"/>
      <c r="S186" s="207"/>
      <c r="T186" s="208"/>
      <c r="U186" s="207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 t="s">
        <v>113</v>
      </c>
      <c r="AF186" s="199">
        <v>0</v>
      </c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  <c r="AW186" s="199"/>
      <c r="AX186" s="199"/>
      <c r="AY186" s="199"/>
      <c r="AZ186" s="199"/>
      <c r="BA186" s="199"/>
      <c r="BB186" s="199"/>
      <c r="BC186" s="199"/>
      <c r="BD186" s="199"/>
      <c r="BE186" s="199"/>
      <c r="BF186" s="199"/>
      <c r="BG186" s="199"/>
      <c r="BH186" s="199"/>
    </row>
    <row r="187" spans="1:60" outlineLevel="1" x14ac:dyDescent="0.2">
      <c r="A187" s="200"/>
      <c r="B187" s="200"/>
      <c r="C187" s="248" t="s">
        <v>313</v>
      </c>
      <c r="D187" s="209"/>
      <c r="E187" s="214">
        <v>6</v>
      </c>
      <c r="F187" s="217"/>
      <c r="G187" s="217"/>
      <c r="H187" s="217"/>
      <c r="I187" s="217"/>
      <c r="J187" s="217"/>
      <c r="K187" s="217"/>
      <c r="L187" s="217"/>
      <c r="M187" s="217"/>
      <c r="N187" s="207"/>
      <c r="O187" s="207"/>
      <c r="P187" s="207"/>
      <c r="Q187" s="207"/>
      <c r="R187" s="207"/>
      <c r="S187" s="207"/>
      <c r="T187" s="208"/>
      <c r="U187" s="207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 t="s">
        <v>113</v>
      </c>
      <c r="AF187" s="199">
        <v>0</v>
      </c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199"/>
      <c r="AT187" s="199"/>
      <c r="AU187" s="199"/>
      <c r="AV187" s="199"/>
      <c r="AW187" s="199"/>
      <c r="AX187" s="199"/>
      <c r="AY187" s="199"/>
      <c r="AZ187" s="199"/>
      <c r="BA187" s="199"/>
      <c r="BB187" s="199"/>
      <c r="BC187" s="199"/>
      <c r="BD187" s="199"/>
      <c r="BE187" s="199"/>
      <c r="BF187" s="199"/>
      <c r="BG187" s="199"/>
      <c r="BH187" s="199"/>
    </row>
    <row r="188" spans="1:60" outlineLevel="1" x14ac:dyDescent="0.2">
      <c r="A188" s="200">
        <v>61</v>
      </c>
      <c r="B188" s="200" t="s">
        <v>314</v>
      </c>
      <c r="C188" s="247" t="s">
        <v>315</v>
      </c>
      <c r="D188" s="206" t="s">
        <v>293</v>
      </c>
      <c r="E188" s="213">
        <v>6</v>
      </c>
      <c r="F188" s="216"/>
      <c r="G188" s="217">
        <f>ROUND(E188*F188,2)</f>
        <v>0</v>
      </c>
      <c r="H188" s="216"/>
      <c r="I188" s="217">
        <f>ROUND(E188*H188,2)</f>
        <v>0</v>
      </c>
      <c r="J188" s="216"/>
      <c r="K188" s="217">
        <f>ROUND(E188*J188,2)</f>
        <v>0</v>
      </c>
      <c r="L188" s="217">
        <v>21</v>
      </c>
      <c r="M188" s="217">
        <f>G188*(1+L188/100)</f>
        <v>0</v>
      </c>
      <c r="N188" s="207">
        <v>6.9000000000000006E-2</v>
      </c>
      <c r="O188" s="207">
        <f>ROUND(E188*N188,5)</f>
        <v>0.41399999999999998</v>
      </c>
      <c r="P188" s="207">
        <v>0</v>
      </c>
      <c r="Q188" s="207">
        <f>ROUND(E188*P188,5)</f>
        <v>0</v>
      </c>
      <c r="R188" s="207"/>
      <c r="S188" s="207"/>
      <c r="T188" s="208">
        <v>0</v>
      </c>
      <c r="U188" s="207">
        <f>ROUND(E188*T188,2)</f>
        <v>0</v>
      </c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 t="s">
        <v>219</v>
      </c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  <c r="AW188" s="199"/>
      <c r="AX188" s="199"/>
      <c r="AY188" s="199"/>
      <c r="AZ188" s="199"/>
      <c r="BA188" s="199"/>
      <c r="BB188" s="199"/>
      <c r="BC188" s="199"/>
      <c r="BD188" s="199"/>
      <c r="BE188" s="199"/>
      <c r="BF188" s="199"/>
      <c r="BG188" s="199"/>
      <c r="BH188" s="199"/>
    </row>
    <row r="189" spans="1:60" outlineLevel="1" x14ac:dyDescent="0.2">
      <c r="A189" s="200">
        <v>62</v>
      </c>
      <c r="B189" s="200" t="s">
        <v>316</v>
      </c>
      <c r="C189" s="247" t="s">
        <v>317</v>
      </c>
      <c r="D189" s="206" t="s">
        <v>293</v>
      </c>
      <c r="E189" s="213">
        <v>6</v>
      </c>
      <c r="F189" s="216"/>
      <c r="G189" s="217">
        <f>ROUND(E189*F189,2)</f>
        <v>0</v>
      </c>
      <c r="H189" s="216"/>
      <c r="I189" s="217">
        <f>ROUND(E189*H189,2)</f>
        <v>0</v>
      </c>
      <c r="J189" s="216"/>
      <c r="K189" s="217">
        <f>ROUND(E189*J189,2)</f>
        <v>0</v>
      </c>
      <c r="L189" s="217">
        <v>21</v>
      </c>
      <c r="M189" s="217">
        <f>G189*(1+L189/100)</f>
        <v>0</v>
      </c>
      <c r="N189" s="207">
        <v>6.9000000000000006E-2</v>
      </c>
      <c r="O189" s="207">
        <f>ROUND(E189*N189,5)</f>
        <v>0.41399999999999998</v>
      </c>
      <c r="P189" s="207">
        <v>0</v>
      </c>
      <c r="Q189" s="207">
        <f>ROUND(E189*P189,5)</f>
        <v>0</v>
      </c>
      <c r="R189" s="207"/>
      <c r="S189" s="207"/>
      <c r="T189" s="208">
        <v>0</v>
      </c>
      <c r="U189" s="207">
        <f>ROUND(E189*T189,2)</f>
        <v>0</v>
      </c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 t="s">
        <v>219</v>
      </c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199"/>
      <c r="AT189" s="199"/>
      <c r="AU189" s="199"/>
      <c r="AV189" s="199"/>
      <c r="AW189" s="199"/>
      <c r="AX189" s="199"/>
      <c r="AY189" s="199"/>
      <c r="AZ189" s="199"/>
      <c r="BA189" s="199"/>
      <c r="BB189" s="199"/>
      <c r="BC189" s="199"/>
      <c r="BD189" s="199"/>
      <c r="BE189" s="199"/>
      <c r="BF189" s="199"/>
      <c r="BG189" s="199"/>
      <c r="BH189" s="199"/>
    </row>
    <row r="190" spans="1:60" ht="22.5" outlineLevel="1" x14ac:dyDescent="0.2">
      <c r="A190" s="200">
        <v>63</v>
      </c>
      <c r="B190" s="200" t="s">
        <v>318</v>
      </c>
      <c r="C190" s="247" t="s">
        <v>319</v>
      </c>
      <c r="D190" s="206" t="s">
        <v>111</v>
      </c>
      <c r="E190" s="213">
        <v>55.5</v>
      </c>
      <c r="F190" s="216"/>
      <c r="G190" s="217">
        <f>ROUND(E190*F190,2)</f>
        <v>0</v>
      </c>
      <c r="H190" s="216"/>
      <c r="I190" s="217">
        <f>ROUND(E190*H190,2)</f>
        <v>0</v>
      </c>
      <c r="J190" s="216"/>
      <c r="K190" s="217">
        <f>ROUND(E190*J190,2)</f>
        <v>0</v>
      </c>
      <c r="L190" s="217">
        <v>21</v>
      </c>
      <c r="M190" s="217">
        <f>G190*(1+L190/100)</f>
        <v>0</v>
      </c>
      <c r="N190" s="207">
        <v>0.24357999999999999</v>
      </c>
      <c r="O190" s="207">
        <f>ROUND(E190*N190,5)</f>
        <v>13.518689999999999</v>
      </c>
      <c r="P190" s="207">
        <v>0</v>
      </c>
      <c r="Q190" s="207">
        <f>ROUND(E190*P190,5)</f>
        <v>0</v>
      </c>
      <c r="R190" s="207"/>
      <c r="S190" s="207"/>
      <c r="T190" s="208">
        <v>0.33704000000000001</v>
      </c>
      <c r="U190" s="207">
        <f>ROUND(E190*T190,2)</f>
        <v>18.71</v>
      </c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 t="s">
        <v>108</v>
      </c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  <c r="AW190" s="199"/>
      <c r="AX190" s="199"/>
      <c r="AY190" s="199"/>
      <c r="AZ190" s="199"/>
      <c r="BA190" s="199"/>
      <c r="BB190" s="199"/>
      <c r="BC190" s="199"/>
      <c r="BD190" s="199"/>
      <c r="BE190" s="199"/>
      <c r="BF190" s="199"/>
      <c r="BG190" s="199"/>
      <c r="BH190" s="199"/>
    </row>
    <row r="191" spans="1:60" outlineLevel="1" x14ac:dyDescent="0.2">
      <c r="A191" s="200">
        <v>64</v>
      </c>
      <c r="B191" s="200" t="s">
        <v>305</v>
      </c>
      <c r="C191" s="247" t="s">
        <v>306</v>
      </c>
      <c r="D191" s="206" t="s">
        <v>111</v>
      </c>
      <c r="E191" s="213">
        <v>484.5</v>
      </c>
      <c r="F191" s="216"/>
      <c r="G191" s="217">
        <f>ROUND(E191*F191,2)</f>
        <v>0</v>
      </c>
      <c r="H191" s="216"/>
      <c r="I191" s="217">
        <f>ROUND(E191*H191,2)</f>
        <v>0</v>
      </c>
      <c r="J191" s="216"/>
      <c r="K191" s="217">
        <f>ROUND(E191*J191,2)</f>
        <v>0</v>
      </c>
      <c r="L191" s="217">
        <v>21</v>
      </c>
      <c r="M191" s="217">
        <f>G191*(1+L191/100)</f>
        <v>0</v>
      </c>
      <c r="N191" s="207">
        <v>0.188</v>
      </c>
      <c r="O191" s="207">
        <f>ROUND(E191*N191,5)</f>
        <v>91.085999999999999</v>
      </c>
      <c r="P191" s="207">
        <v>0</v>
      </c>
      <c r="Q191" s="207">
        <f>ROUND(E191*P191,5)</f>
        <v>0</v>
      </c>
      <c r="R191" s="207"/>
      <c r="S191" s="207"/>
      <c r="T191" s="208">
        <v>0.27200000000000002</v>
      </c>
      <c r="U191" s="207">
        <f>ROUND(E191*T191,2)</f>
        <v>131.78</v>
      </c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 t="s">
        <v>108</v>
      </c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199"/>
      <c r="AW191" s="199"/>
      <c r="AX191" s="199"/>
      <c r="AY191" s="199"/>
      <c r="AZ191" s="199"/>
      <c r="BA191" s="199"/>
      <c r="BB191" s="199"/>
      <c r="BC191" s="199"/>
      <c r="BD191" s="199"/>
      <c r="BE191" s="199"/>
      <c r="BF191" s="199"/>
      <c r="BG191" s="199"/>
      <c r="BH191" s="199"/>
    </row>
    <row r="192" spans="1:60" ht="22.5" outlineLevel="1" x14ac:dyDescent="0.2">
      <c r="A192" s="200">
        <v>65</v>
      </c>
      <c r="B192" s="200" t="s">
        <v>320</v>
      </c>
      <c r="C192" s="247" t="s">
        <v>321</v>
      </c>
      <c r="D192" s="206" t="s">
        <v>293</v>
      </c>
      <c r="E192" s="213">
        <v>489.34500000000003</v>
      </c>
      <c r="F192" s="216"/>
      <c r="G192" s="217">
        <f>ROUND(E192*F192,2)</f>
        <v>0</v>
      </c>
      <c r="H192" s="216"/>
      <c r="I192" s="217">
        <f>ROUND(E192*H192,2)</f>
        <v>0</v>
      </c>
      <c r="J192" s="216"/>
      <c r="K192" s="217">
        <f>ROUND(E192*J192,2)</f>
        <v>0</v>
      </c>
      <c r="L192" s="217">
        <v>21</v>
      </c>
      <c r="M192" s="217">
        <f>G192*(1+L192/100)</f>
        <v>0</v>
      </c>
      <c r="N192" s="207">
        <v>0.06</v>
      </c>
      <c r="O192" s="207">
        <f>ROUND(E192*N192,5)</f>
        <v>29.360700000000001</v>
      </c>
      <c r="P192" s="207">
        <v>0</v>
      </c>
      <c r="Q192" s="207">
        <f>ROUND(E192*P192,5)</f>
        <v>0</v>
      </c>
      <c r="R192" s="207"/>
      <c r="S192" s="207"/>
      <c r="T192" s="208">
        <v>0</v>
      </c>
      <c r="U192" s="207">
        <f>ROUND(E192*T192,2)</f>
        <v>0</v>
      </c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 t="s">
        <v>219</v>
      </c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  <c r="AW192" s="199"/>
      <c r="AX192" s="199"/>
      <c r="AY192" s="199"/>
      <c r="AZ192" s="199"/>
      <c r="BA192" s="199"/>
      <c r="BB192" s="199"/>
      <c r="BC192" s="199"/>
      <c r="BD192" s="199"/>
      <c r="BE192" s="199"/>
      <c r="BF192" s="199"/>
      <c r="BG192" s="199"/>
      <c r="BH192" s="199"/>
    </row>
    <row r="193" spans="1:60" outlineLevel="1" x14ac:dyDescent="0.2">
      <c r="A193" s="200"/>
      <c r="B193" s="200"/>
      <c r="C193" s="248" t="s">
        <v>322</v>
      </c>
      <c r="D193" s="209"/>
      <c r="E193" s="214">
        <v>484.5</v>
      </c>
      <c r="F193" s="217"/>
      <c r="G193" s="217"/>
      <c r="H193" s="217"/>
      <c r="I193" s="217"/>
      <c r="J193" s="217"/>
      <c r="K193" s="217"/>
      <c r="L193" s="217"/>
      <c r="M193" s="217"/>
      <c r="N193" s="207"/>
      <c r="O193" s="207"/>
      <c r="P193" s="207"/>
      <c r="Q193" s="207"/>
      <c r="R193" s="207"/>
      <c r="S193" s="207"/>
      <c r="T193" s="208"/>
      <c r="U193" s="207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 t="s">
        <v>113</v>
      </c>
      <c r="AF193" s="199">
        <v>0</v>
      </c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199"/>
      <c r="AW193" s="199"/>
      <c r="AX193" s="199"/>
      <c r="AY193" s="199"/>
      <c r="AZ193" s="199"/>
      <c r="BA193" s="199"/>
      <c r="BB193" s="199"/>
      <c r="BC193" s="199"/>
      <c r="BD193" s="199"/>
      <c r="BE193" s="199"/>
      <c r="BF193" s="199"/>
      <c r="BG193" s="199"/>
      <c r="BH193" s="199"/>
    </row>
    <row r="194" spans="1:60" outlineLevel="1" x14ac:dyDescent="0.2">
      <c r="A194" s="200"/>
      <c r="B194" s="200"/>
      <c r="C194" s="248" t="s">
        <v>323</v>
      </c>
      <c r="D194" s="209"/>
      <c r="E194" s="214">
        <v>4.8449999999999998</v>
      </c>
      <c r="F194" s="217"/>
      <c r="G194" s="217"/>
      <c r="H194" s="217"/>
      <c r="I194" s="217"/>
      <c r="J194" s="217"/>
      <c r="K194" s="217"/>
      <c r="L194" s="217"/>
      <c r="M194" s="217"/>
      <c r="N194" s="207"/>
      <c r="O194" s="207"/>
      <c r="P194" s="207"/>
      <c r="Q194" s="207"/>
      <c r="R194" s="207"/>
      <c r="S194" s="207"/>
      <c r="T194" s="208"/>
      <c r="U194" s="207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 t="s">
        <v>113</v>
      </c>
      <c r="AF194" s="199">
        <v>0</v>
      </c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  <c r="AW194" s="199"/>
      <c r="AX194" s="199"/>
      <c r="AY194" s="199"/>
      <c r="AZ194" s="199"/>
      <c r="BA194" s="199"/>
      <c r="BB194" s="199"/>
      <c r="BC194" s="199"/>
      <c r="BD194" s="199"/>
      <c r="BE194" s="199"/>
      <c r="BF194" s="199"/>
      <c r="BG194" s="199"/>
      <c r="BH194" s="199"/>
    </row>
    <row r="195" spans="1:60" ht="22.5" outlineLevel="1" x14ac:dyDescent="0.2">
      <c r="A195" s="200">
        <v>66</v>
      </c>
      <c r="B195" s="200" t="s">
        <v>324</v>
      </c>
      <c r="C195" s="247" t="s">
        <v>325</v>
      </c>
      <c r="D195" s="206" t="s">
        <v>111</v>
      </c>
      <c r="E195" s="213">
        <v>889.2</v>
      </c>
      <c r="F195" s="216"/>
      <c r="G195" s="217">
        <f>ROUND(E195*F195,2)</f>
        <v>0</v>
      </c>
      <c r="H195" s="216"/>
      <c r="I195" s="217">
        <f>ROUND(E195*H195,2)</f>
        <v>0</v>
      </c>
      <c r="J195" s="216"/>
      <c r="K195" s="217">
        <f>ROUND(E195*J195,2)</f>
        <v>0</v>
      </c>
      <c r="L195" s="217">
        <v>21</v>
      </c>
      <c r="M195" s="217">
        <f>G195*(1+L195/100)</f>
        <v>0</v>
      </c>
      <c r="N195" s="207">
        <v>0.31039</v>
      </c>
      <c r="O195" s="207">
        <f>ROUND(E195*N195,5)</f>
        <v>275.99878999999999</v>
      </c>
      <c r="P195" s="207">
        <v>0</v>
      </c>
      <c r="Q195" s="207">
        <f>ROUND(E195*P195,5)</f>
        <v>0</v>
      </c>
      <c r="R195" s="207"/>
      <c r="S195" s="207"/>
      <c r="T195" s="208">
        <v>0.27200000000000002</v>
      </c>
      <c r="U195" s="207">
        <f>ROUND(E195*T195,2)</f>
        <v>241.86</v>
      </c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 t="s">
        <v>108</v>
      </c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  <c r="AW195" s="199"/>
      <c r="AX195" s="199"/>
      <c r="AY195" s="199"/>
      <c r="AZ195" s="199"/>
      <c r="BA195" s="199"/>
      <c r="BB195" s="199"/>
      <c r="BC195" s="199"/>
      <c r="BD195" s="199"/>
      <c r="BE195" s="199"/>
      <c r="BF195" s="199"/>
      <c r="BG195" s="199"/>
      <c r="BH195" s="199"/>
    </row>
    <row r="196" spans="1:60" outlineLevel="1" x14ac:dyDescent="0.2">
      <c r="A196" s="200"/>
      <c r="B196" s="200"/>
      <c r="C196" s="248" t="s">
        <v>326</v>
      </c>
      <c r="D196" s="209"/>
      <c r="E196" s="214">
        <v>889.2</v>
      </c>
      <c r="F196" s="217"/>
      <c r="G196" s="217"/>
      <c r="H196" s="217"/>
      <c r="I196" s="217"/>
      <c r="J196" s="217"/>
      <c r="K196" s="217"/>
      <c r="L196" s="217"/>
      <c r="M196" s="217"/>
      <c r="N196" s="207"/>
      <c r="O196" s="207"/>
      <c r="P196" s="207"/>
      <c r="Q196" s="207"/>
      <c r="R196" s="207"/>
      <c r="S196" s="207"/>
      <c r="T196" s="208"/>
      <c r="U196" s="207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 t="s">
        <v>113</v>
      </c>
      <c r="AF196" s="199">
        <v>0</v>
      </c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  <c r="AW196" s="199"/>
      <c r="AX196" s="199"/>
      <c r="AY196" s="199"/>
      <c r="AZ196" s="199"/>
      <c r="BA196" s="199"/>
      <c r="BB196" s="199"/>
      <c r="BC196" s="199"/>
      <c r="BD196" s="199"/>
      <c r="BE196" s="199"/>
      <c r="BF196" s="199"/>
      <c r="BG196" s="199"/>
      <c r="BH196" s="199"/>
    </row>
    <row r="197" spans="1:60" outlineLevel="1" x14ac:dyDescent="0.2">
      <c r="A197" s="200">
        <v>67</v>
      </c>
      <c r="B197" s="200" t="s">
        <v>327</v>
      </c>
      <c r="C197" s="247" t="s">
        <v>328</v>
      </c>
      <c r="D197" s="206" t="s">
        <v>111</v>
      </c>
      <c r="E197" s="213">
        <v>21.5</v>
      </c>
      <c r="F197" s="216"/>
      <c r="G197" s="217">
        <f>ROUND(E197*F197,2)</f>
        <v>0</v>
      </c>
      <c r="H197" s="216"/>
      <c r="I197" s="217">
        <f>ROUND(E197*H197,2)</f>
        <v>0</v>
      </c>
      <c r="J197" s="216"/>
      <c r="K197" s="217">
        <f>ROUND(E197*J197,2)</f>
        <v>0</v>
      </c>
      <c r="L197" s="217">
        <v>21</v>
      </c>
      <c r="M197" s="217">
        <f>G197*(1+L197/100)</f>
        <v>0</v>
      </c>
      <c r="N197" s="207">
        <v>0</v>
      </c>
      <c r="O197" s="207">
        <f>ROUND(E197*N197,5)</f>
        <v>0</v>
      </c>
      <c r="P197" s="207">
        <v>0</v>
      </c>
      <c r="Q197" s="207">
        <f>ROUND(E197*P197,5)</f>
        <v>0</v>
      </c>
      <c r="R197" s="207"/>
      <c r="S197" s="207"/>
      <c r="T197" s="208">
        <v>3.2000000000000001E-2</v>
      </c>
      <c r="U197" s="207">
        <f>ROUND(E197*T197,2)</f>
        <v>0.69</v>
      </c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 t="s">
        <v>108</v>
      </c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199"/>
      <c r="AT197" s="199"/>
      <c r="AU197" s="199"/>
      <c r="AV197" s="199"/>
      <c r="AW197" s="199"/>
      <c r="AX197" s="199"/>
      <c r="AY197" s="199"/>
      <c r="AZ197" s="199"/>
      <c r="BA197" s="199"/>
      <c r="BB197" s="199"/>
      <c r="BC197" s="199"/>
      <c r="BD197" s="199"/>
      <c r="BE197" s="199"/>
      <c r="BF197" s="199"/>
      <c r="BG197" s="199"/>
      <c r="BH197" s="199"/>
    </row>
    <row r="198" spans="1:60" outlineLevel="1" x14ac:dyDescent="0.2">
      <c r="A198" s="200">
        <v>68</v>
      </c>
      <c r="B198" s="200" t="s">
        <v>329</v>
      </c>
      <c r="C198" s="247" t="s">
        <v>330</v>
      </c>
      <c r="D198" s="206" t="s">
        <v>111</v>
      </c>
      <c r="E198" s="213">
        <v>21.5</v>
      </c>
      <c r="F198" s="216"/>
      <c r="G198" s="217">
        <f>ROUND(E198*F198,2)</f>
        <v>0</v>
      </c>
      <c r="H198" s="216"/>
      <c r="I198" s="217">
        <f>ROUND(E198*H198,2)</f>
        <v>0</v>
      </c>
      <c r="J198" s="216"/>
      <c r="K198" s="217">
        <f>ROUND(E198*J198,2)</f>
        <v>0</v>
      </c>
      <c r="L198" s="217">
        <v>21</v>
      </c>
      <c r="M198" s="217">
        <f>G198*(1+L198/100)</f>
        <v>0</v>
      </c>
      <c r="N198" s="207">
        <v>0</v>
      </c>
      <c r="O198" s="207">
        <f>ROUND(E198*N198,5)</f>
        <v>0</v>
      </c>
      <c r="P198" s="207">
        <v>0</v>
      </c>
      <c r="Q198" s="207">
        <f>ROUND(E198*P198,5)</f>
        <v>0</v>
      </c>
      <c r="R198" s="207"/>
      <c r="S198" s="207"/>
      <c r="T198" s="208">
        <v>3.6999999999999998E-2</v>
      </c>
      <c r="U198" s="207">
        <f>ROUND(E198*T198,2)</f>
        <v>0.8</v>
      </c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 t="s">
        <v>108</v>
      </c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  <c r="AW198" s="199"/>
      <c r="AX198" s="199"/>
      <c r="AY198" s="199"/>
      <c r="AZ198" s="199"/>
      <c r="BA198" s="199"/>
      <c r="BB198" s="199"/>
      <c r="BC198" s="199"/>
      <c r="BD198" s="199"/>
      <c r="BE198" s="199"/>
      <c r="BF198" s="199"/>
      <c r="BG198" s="199"/>
      <c r="BH198" s="199"/>
    </row>
    <row r="199" spans="1:60" x14ac:dyDescent="0.2">
      <c r="A199" s="201" t="s">
        <v>103</v>
      </c>
      <c r="B199" s="201" t="s">
        <v>70</v>
      </c>
      <c r="C199" s="249" t="s">
        <v>71</v>
      </c>
      <c r="D199" s="210"/>
      <c r="E199" s="215"/>
      <c r="F199" s="218"/>
      <c r="G199" s="218">
        <f>SUMIF(AE200:AE201,"&lt;&gt;NOR",G200:G201)</f>
        <v>0</v>
      </c>
      <c r="H199" s="218"/>
      <c r="I199" s="218">
        <f>SUM(I200:I201)</f>
        <v>0</v>
      </c>
      <c r="J199" s="218"/>
      <c r="K199" s="218">
        <f>SUM(K200:K201)</f>
        <v>0</v>
      </c>
      <c r="L199" s="218"/>
      <c r="M199" s="218">
        <f>SUM(M200:M201)</f>
        <v>0</v>
      </c>
      <c r="N199" s="211"/>
      <c r="O199" s="211">
        <f>SUM(O200:O201)</f>
        <v>0.38700000000000001</v>
      </c>
      <c r="P199" s="211"/>
      <c r="Q199" s="211">
        <f>SUM(Q200:Q201)</f>
        <v>0</v>
      </c>
      <c r="R199" s="211"/>
      <c r="S199" s="211"/>
      <c r="T199" s="212"/>
      <c r="U199" s="211">
        <f>SUM(U200:U201)</f>
        <v>0</v>
      </c>
      <c r="AE199" t="s">
        <v>104</v>
      </c>
    </row>
    <row r="200" spans="1:60" outlineLevel="1" x14ac:dyDescent="0.2">
      <c r="A200" s="200">
        <v>69</v>
      </c>
      <c r="B200" s="200" t="s">
        <v>331</v>
      </c>
      <c r="C200" s="247" t="s">
        <v>332</v>
      </c>
      <c r="D200" s="206" t="s">
        <v>111</v>
      </c>
      <c r="E200" s="213">
        <v>32.25</v>
      </c>
      <c r="F200" s="216"/>
      <c r="G200" s="217">
        <f>ROUND(E200*F200,2)</f>
        <v>0</v>
      </c>
      <c r="H200" s="216"/>
      <c r="I200" s="217">
        <f>ROUND(E200*H200,2)</f>
        <v>0</v>
      </c>
      <c r="J200" s="216"/>
      <c r="K200" s="217">
        <f>ROUND(E200*J200,2)</f>
        <v>0</v>
      </c>
      <c r="L200" s="217">
        <v>21</v>
      </c>
      <c r="M200" s="217">
        <f>G200*(1+L200/100)</f>
        <v>0</v>
      </c>
      <c r="N200" s="207">
        <v>1.2E-2</v>
      </c>
      <c r="O200" s="207">
        <f>ROUND(E200*N200,5)</f>
        <v>0.38700000000000001</v>
      </c>
      <c r="P200" s="207">
        <v>0</v>
      </c>
      <c r="Q200" s="207">
        <f>ROUND(E200*P200,5)</f>
        <v>0</v>
      </c>
      <c r="R200" s="207"/>
      <c r="S200" s="207"/>
      <c r="T200" s="208">
        <v>0</v>
      </c>
      <c r="U200" s="207">
        <f>ROUND(E200*T200,2)</f>
        <v>0</v>
      </c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 t="s">
        <v>108</v>
      </c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199"/>
      <c r="AT200" s="199"/>
      <c r="AU200" s="199"/>
      <c r="AV200" s="199"/>
      <c r="AW200" s="199"/>
      <c r="AX200" s="199"/>
      <c r="AY200" s="199"/>
      <c r="AZ200" s="199"/>
      <c r="BA200" s="199"/>
      <c r="BB200" s="199"/>
      <c r="BC200" s="199"/>
      <c r="BD200" s="199"/>
      <c r="BE200" s="199"/>
      <c r="BF200" s="199"/>
      <c r="BG200" s="199"/>
      <c r="BH200" s="199"/>
    </row>
    <row r="201" spans="1:60" ht="22.5" outlineLevel="1" x14ac:dyDescent="0.2">
      <c r="A201" s="200"/>
      <c r="B201" s="200"/>
      <c r="C201" s="248" t="s">
        <v>333</v>
      </c>
      <c r="D201" s="209"/>
      <c r="E201" s="214">
        <v>32.25</v>
      </c>
      <c r="F201" s="217"/>
      <c r="G201" s="217"/>
      <c r="H201" s="217"/>
      <c r="I201" s="217"/>
      <c r="J201" s="217"/>
      <c r="K201" s="217"/>
      <c r="L201" s="217"/>
      <c r="M201" s="217"/>
      <c r="N201" s="207"/>
      <c r="O201" s="207"/>
      <c r="P201" s="207"/>
      <c r="Q201" s="207"/>
      <c r="R201" s="207"/>
      <c r="S201" s="207"/>
      <c r="T201" s="208"/>
      <c r="U201" s="207"/>
      <c r="V201" s="199"/>
      <c r="W201" s="199"/>
      <c r="X201" s="199"/>
      <c r="Y201" s="199"/>
      <c r="Z201" s="199"/>
      <c r="AA201" s="199"/>
      <c r="AB201" s="199"/>
      <c r="AC201" s="199"/>
      <c r="AD201" s="199"/>
      <c r="AE201" s="199" t="s">
        <v>113</v>
      </c>
      <c r="AF201" s="199">
        <v>0</v>
      </c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199"/>
      <c r="AT201" s="199"/>
      <c r="AU201" s="199"/>
      <c r="AV201" s="199"/>
      <c r="AW201" s="199"/>
      <c r="AX201" s="199"/>
      <c r="AY201" s="199"/>
      <c r="AZ201" s="199"/>
      <c r="BA201" s="199"/>
      <c r="BB201" s="199"/>
      <c r="BC201" s="199"/>
      <c r="BD201" s="199"/>
      <c r="BE201" s="199"/>
      <c r="BF201" s="199"/>
      <c r="BG201" s="199"/>
      <c r="BH201" s="199"/>
    </row>
    <row r="202" spans="1:60" x14ac:dyDescent="0.2">
      <c r="A202" s="201" t="s">
        <v>103</v>
      </c>
      <c r="B202" s="201" t="s">
        <v>72</v>
      </c>
      <c r="C202" s="249" t="s">
        <v>73</v>
      </c>
      <c r="D202" s="210"/>
      <c r="E202" s="215"/>
      <c r="F202" s="218"/>
      <c r="G202" s="218">
        <f>SUMIF(AE203:AE203,"&lt;&gt;NOR",G203:G203)</f>
        <v>0</v>
      </c>
      <c r="H202" s="218"/>
      <c r="I202" s="218">
        <f>SUM(I203:I203)</f>
        <v>0</v>
      </c>
      <c r="J202" s="218"/>
      <c r="K202" s="218">
        <f>SUM(K203:K203)</f>
        <v>0</v>
      </c>
      <c r="L202" s="218"/>
      <c r="M202" s="218">
        <f>SUM(M203:M203)</f>
        <v>0</v>
      </c>
      <c r="N202" s="211"/>
      <c r="O202" s="211">
        <f>SUM(O203:O203)</f>
        <v>0</v>
      </c>
      <c r="P202" s="211"/>
      <c r="Q202" s="211">
        <f>SUM(Q203:Q203)</f>
        <v>0</v>
      </c>
      <c r="R202" s="211"/>
      <c r="S202" s="211"/>
      <c r="T202" s="212"/>
      <c r="U202" s="211">
        <f>SUM(U203:U203)</f>
        <v>72.42</v>
      </c>
      <c r="AE202" t="s">
        <v>104</v>
      </c>
    </row>
    <row r="203" spans="1:60" outlineLevel="1" x14ac:dyDescent="0.2">
      <c r="A203" s="200">
        <v>70</v>
      </c>
      <c r="B203" s="200" t="s">
        <v>334</v>
      </c>
      <c r="C203" s="247" t="s">
        <v>335</v>
      </c>
      <c r="D203" s="206" t="s">
        <v>218</v>
      </c>
      <c r="E203" s="213">
        <v>4525.9426000000003</v>
      </c>
      <c r="F203" s="216"/>
      <c r="G203" s="217">
        <f>ROUND(E203*F203,2)</f>
        <v>0</v>
      </c>
      <c r="H203" s="216"/>
      <c r="I203" s="217">
        <f>ROUND(E203*H203,2)</f>
        <v>0</v>
      </c>
      <c r="J203" s="216"/>
      <c r="K203" s="217">
        <f>ROUND(E203*J203,2)</f>
        <v>0</v>
      </c>
      <c r="L203" s="217">
        <v>21</v>
      </c>
      <c r="M203" s="217">
        <f>G203*(1+L203/100)</f>
        <v>0</v>
      </c>
      <c r="N203" s="207">
        <v>0</v>
      </c>
      <c r="O203" s="207">
        <f>ROUND(E203*N203,5)</f>
        <v>0</v>
      </c>
      <c r="P203" s="207">
        <v>0</v>
      </c>
      <c r="Q203" s="207">
        <f>ROUND(E203*P203,5)</f>
        <v>0</v>
      </c>
      <c r="R203" s="207"/>
      <c r="S203" s="207"/>
      <c r="T203" s="208">
        <v>1.6E-2</v>
      </c>
      <c r="U203" s="207">
        <f>ROUND(E203*T203,2)</f>
        <v>72.42</v>
      </c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 t="s">
        <v>108</v>
      </c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199"/>
      <c r="AT203" s="199"/>
      <c r="AU203" s="199"/>
      <c r="AV203" s="199"/>
      <c r="AW203" s="199"/>
      <c r="AX203" s="199"/>
      <c r="AY203" s="199"/>
      <c r="AZ203" s="199"/>
      <c r="BA203" s="199"/>
      <c r="BB203" s="199"/>
      <c r="BC203" s="199"/>
      <c r="BD203" s="199"/>
      <c r="BE203" s="199"/>
      <c r="BF203" s="199"/>
      <c r="BG203" s="199"/>
      <c r="BH203" s="199"/>
    </row>
    <row r="204" spans="1:60" x14ac:dyDescent="0.2">
      <c r="A204" s="201" t="s">
        <v>103</v>
      </c>
      <c r="B204" s="201" t="s">
        <v>74</v>
      </c>
      <c r="C204" s="249" t="s">
        <v>75</v>
      </c>
      <c r="D204" s="210"/>
      <c r="E204" s="215"/>
      <c r="F204" s="218"/>
      <c r="G204" s="218">
        <f>SUMIF(AE205:AE209,"&lt;&gt;NOR",G205:G209)</f>
        <v>0</v>
      </c>
      <c r="H204" s="218"/>
      <c r="I204" s="218">
        <f>SUM(I205:I209)</f>
        <v>0</v>
      </c>
      <c r="J204" s="218"/>
      <c r="K204" s="218">
        <f>SUM(K205:K209)</f>
        <v>0</v>
      </c>
      <c r="L204" s="218"/>
      <c r="M204" s="218">
        <f>SUM(M205:M209)</f>
        <v>0</v>
      </c>
      <c r="N204" s="211"/>
      <c r="O204" s="211">
        <f>SUM(O205:O209)</f>
        <v>0</v>
      </c>
      <c r="P204" s="211"/>
      <c r="Q204" s="211">
        <f>SUM(Q205:Q209)</f>
        <v>0</v>
      </c>
      <c r="R204" s="211"/>
      <c r="S204" s="211"/>
      <c r="T204" s="212"/>
      <c r="U204" s="211">
        <f>SUM(U205:U209)</f>
        <v>5.27</v>
      </c>
      <c r="AE204" t="s">
        <v>104</v>
      </c>
    </row>
    <row r="205" spans="1:60" outlineLevel="1" x14ac:dyDescent="0.2">
      <c r="A205" s="200">
        <v>71</v>
      </c>
      <c r="B205" s="200" t="s">
        <v>336</v>
      </c>
      <c r="C205" s="247" t="s">
        <v>337</v>
      </c>
      <c r="D205" s="206" t="s">
        <v>218</v>
      </c>
      <c r="E205" s="213">
        <v>18.809999999999999</v>
      </c>
      <c r="F205" s="216"/>
      <c r="G205" s="217">
        <f>ROUND(E205*F205,2)</f>
        <v>0</v>
      </c>
      <c r="H205" s="216"/>
      <c r="I205" s="217">
        <f>ROUND(E205*H205,2)</f>
        <v>0</v>
      </c>
      <c r="J205" s="216"/>
      <c r="K205" s="217">
        <f>ROUND(E205*J205,2)</f>
        <v>0</v>
      </c>
      <c r="L205" s="217">
        <v>21</v>
      </c>
      <c r="M205" s="217">
        <f>G205*(1+L205/100)</f>
        <v>0</v>
      </c>
      <c r="N205" s="207">
        <v>0</v>
      </c>
      <c r="O205" s="207">
        <f>ROUND(E205*N205,5)</f>
        <v>0</v>
      </c>
      <c r="P205" s="207">
        <v>0</v>
      </c>
      <c r="Q205" s="207">
        <f>ROUND(E205*P205,5)</f>
        <v>0</v>
      </c>
      <c r="R205" s="207"/>
      <c r="S205" s="207"/>
      <c r="T205" s="208">
        <v>3.0000000000000001E-3</v>
      </c>
      <c r="U205" s="207">
        <f>ROUND(E205*T205,2)</f>
        <v>0.06</v>
      </c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 t="s">
        <v>108</v>
      </c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  <c r="AW205" s="199"/>
      <c r="AX205" s="199"/>
      <c r="AY205" s="199"/>
      <c r="AZ205" s="199"/>
      <c r="BA205" s="199"/>
      <c r="BB205" s="199"/>
      <c r="BC205" s="199"/>
      <c r="BD205" s="199"/>
      <c r="BE205" s="199"/>
      <c r="BF205" s="199"/>
      <c r="BG205" s="199"/>
      <c r="BH205" s="199"/>
    </row>
    <row r="206" spans="1:60" outlineLevel="1" x14ac:dyDescent="0.2">
      <c r="A206" s="200">
        <v>72</v>
      </c>
      <c r="B206" s="200" t="s">
        <v>338</v>
      </c>
      <c r="C206" s="247" t="s">
        <v>339</v>
      </c>
      <c r="D206" s="206" t="s">
        <v>218</v>
      </c>
      <c r="E206" s="213">
        <v>94.05</v>
      </c>
      <c r="F206" s="216"/>
      <c r="G206" s="217">
        <f>ROUND(E206*F206,2)</f>
        <v>0</v>
      </c>
      <c r="H206" s="216"/>
      <c r="I206" s="217">
        <f>ROUND(E206*H206,2)</f>
        <v>0</v>
      </c>
      <c r="J206" s="216"/>
      <c r="K206" s="217">
        <f>ROUND(E206*J206,2)</f>
        <v>0</v>
      </c>
      <c r="L206" s="217">
        <v>21</v>
      </c>
      <c r="M206" s="217">
        <f>G206*(1+L206/100)</f>
        <v>0</v>
      </c>
      <c r="N206" s="207">
        <v>0</v>
      </c>
      <c r="O206" s="207">
        <f>ROUND(E206*N206,5)</f>
        <v>0</v>
      </c>
      <c r="P206" s="207">
        <v>0</v>
      </c>
      <c r="Q206" s="207">
        <f>ROUND(E206*P206,5)</f>
        <v>0</v>
      </c>
      <c r="R206" s="207"/>
      <c r="S206" s="207"/>
      <c r="T206" s="208">
        <v>0</v>
      </c>
      <c r="U206" s="207">
        <f>ROUND(E206*T206,2)</f>
        <v>0</v>
      </c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 t="s">
        <v>108</v>
      </c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199"/>
      <c r="AT206" s="199"/>
      <c r="AU206" s="199"/>
      <c r="AV206" s="199"/>
      <c r="AW206" s="199"/>
      <c r="AX206" s="199"/>
      <c r="AY206" s="199"/>
      <c r="AZ206" s="199"/>
      <c r="BA206" s="199"/>
      <c r="BB206" s="199"/>
      <c r="BC206" s="199"/>
      <c r="BD206" s="199"/>
      <c r="BE206" s="199"/>
      <c r="BF206" s="199"/>
      <c r="BG206" s="199"/>
      <c r="BH206" s="199"/>
    </row>
    <row r="207" spans="1:60" outlineLevel="1" x14ac:dyDescent="0.2">
      <c r="A207" s="200"/>
      <c r="B207" s="200"/>
      <c r="C207" s="248" t="s">
        <v>340</v>
      </c>
      <c r="D207" s="209"/>
      <c r="E207" s="214">
        <v>94.05</v>
      </c>
      <c r="F207" s="217"/>
      <c r="G207" s="217"/>
      <c r="H207" s="217"/>
      <c r="I207" s="217"/>
      <c r="J207" s="217"/>
      <c r="K207" s="217"/>
      <c r="L207" s="217"/>
      <c r="M207" s="217"/>
      <c r="N207" s="207"/>
      <c r="O207" s="207"/>
      <c r="P207" s="207"/>
      <c r="Q207" s="207"/>
      <c r="R207" s="207"/>
      <c r="S207" s="207"/>
      <c r="T207" s="208"/>
      <c r="U207" s="207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 t="s">
        <v>113</v>
      </c>
      <c r="AF207" s="199">
        <v>0</v>
      </c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199"/>
      <c r="AT207" s="199"/>
      <c r="AU207" s="199"/>
      <c r="AV207" s="199"/>
      <c r="AW207" s="199"/>
      <c r="AX207" s="199"/>
      <c r="AY207" s="199"/>
      <c r="AZ207" s="199"/>
      <c r="BA207" s="199"/>
      <c r="BB207" s="199"/>
      <c r="BC207" s="199"/>
      <c r="BD207" s="199"/>
      <c r="BE207" s="199"/>
      <c r="BF207" s="199"/>
      <c r="BG207" s="199"/>
      <c r="BH207" s="199"/>
    </row>
    <row r="208" spans="1:60" outlineLevel="1" x14ac:dyDescent="0.2">
      <c r="A208" s="200">
        <v>73</v>
      </c>
      <c r="B208" s="200" t="s">
        <v>341</v>
      </c>
      <c r="C208" s="247" t="s">
        <v>342</v>
      </c>
      <c r="D208" s="206" t="s">
        <v>218</v>
      </c>
      <c r="E208" s="213">
        <v>18.809999999999999</v>
      </c>
      <c r="F208" s="216"/>
      <c r="G208" s="217">
        <f>ROUND(E208*F208,2)</f>
        <v>0</v>
      </c>
      <c r="H208" s="216"/>
      <c r="I208" s="217">
        <f>ROUND(E208*H208,2)</f>
        <v>0</v>
      </c>
      <c r="J208" s="216"/>
      <c r="K208" s="217">
        <f>ROUND(E208*J208,2)</f>
        <v>0</v>
      </c>
      <c r="L208" s="217">
        <v>21</v>
      </c>
      <c r="M208" s="217">
        <f>G208*(1+L208/100)</f>
        <v>0</v>
      </c>
      <c r="N208" s="207">
        <v>0</v>
      </c>
      <c r="O208" s="207">
        <f>ROUND(E208*N208,5)</f>
        <v>0</v>
      </c>
      <c r="P208" s="207">
        <v>0</v>
      </c>
      <c r="Q208" s="207">
        <f>ROUND(E208*P208,5)</f>
        <v>0</v>
      </c>
      <c r="R208" s="207"/>
      <c r="S208" s="207"/>
      <c r="T208" s="208">
        <v>0.27700000000000002</v>
      </c>
      <c r="U208" s="207">
        <f>ROUND(E208*T208,2)</f>
        <v>5.21</v>
      </c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 t="s">
        <v>108</v>
      </c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199"/>
      <c r="AT208" s="199"/>
      <c r="AU208" s="199"/>
      <c r="AV208" s="199"/>
      <c r="AW208" s="199"/>
      <c r="AX208" s="199"/>
      <c r="AY208" s="199"/>
      <c r="AZ208" s="199"/>
      <c r="BA208" s="199"/>
      <c r="BB208" s="199"/>
      <c r="BC208" s="199"/>
      <c r="BD208" s="199"/>
      <c r="BE208" s="199"/>
      <c r="BF208" s="199"/>
      <c r="BG208" s="199"/>
      <c r="BH208" s="199"/>
    </row>
    <row r="209" spans="1:60" outlineLevel="1" x14ac:dyDescent="0.2">
      <c r="A209" s="200">
        <v>74</v>
      </c>
      <c r="B209" s="200" t="s">
        <v>343</v>
      </c>
      <c r="C209" s="247" t="s">
        <v>344</v>
      </c>
      <c r="D209" s="206" t="s">
        <v>218</v>
      </c>
      <c r="E209" s="213">
        <v>18.809999999999999</v>
      </c>
      <c r="F209" s="216"/>
      <c r="G209" s="217">
        <f>ROUND(E209*F209,2)</f>
        <v>0</v>
      </c>
      <c r="H209" s="216"/>
      <c r="I209" s="217">
        <f>ROUND(E209*H209,2)</f>
        <v>0</v>
      </c>
      <c r="J209" s="216"/>
      <c r="K209" s="217">
        <f>ROUND(E209*J209,2)</f>
        <v>0</v>
      </c>
      <c r="L209" s="217">
        <v>21</v>
      </c>
      <c r="M209" s="217">
        <f>G209*(1+L209/100)</f>
        <v>0</v>
      </c>
      <c r="N209" s="207">
        <v>0</v>
      </c>
      <c r="O209" s="207">
        <f>ROUND(E209*N209,5)</f>
        <v>0</v>
      </c>
      <c r="P209" s="207">
        <v>0</v>
      </c>
      <c r="Q209" s="207">
        <f>ROUND(E209*P209,5)</f>
        <v>0</v>
      </c>
      <c r="R209" s="207"/>
      <c r="S209" s="207"/>
      <c r="T209" s="208">
        <v>0</v>
      </c>
      <c r="U209" s="207">
        <f>ROUND(E209*T209,2)</f>
        <v>0</v>
      </c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 t="s">
        <v>108</v>
      </c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199"/>
      <c r="AT209" s="199"/>
      <c r="AU209" s="199"/>
      <c r="AV209" s="199"/>
      <c r="AW209" s="199"/>
      <c r="AX209" s="199"/>
      <c r="AY209" s="199"/>
      <c r="AZ209" s="199"/>
      <c r="BA209" s="199"/>
      <c r="BB209" s="199"/>
      <c r="BC209" s="199"/>
      <c r="BD209" s="199"/>
      <c r="BE209" s="199"/>
      <c r="BF209" s="199"/>
      <c r="BG209" s="199"/>
      <c r="BH209" s="199"/>
    </row>
    <row r="210" spans="1:60" x14ac:dyDescent="0.2">
      <c r="A210" s="201" t="s">
        <v>103</v>
      </c>
      <c r="B210" s="201" t="s">
        <v>76</v>
      </c>
      <c r="C210" s="249" t="s">
        <v>26</v>
      </c>
      <c r="D210" s="210"/>
      <c r="E210" s="215"/>
      <c r="F210" s="218"/>
      <c r="G210" s="218">
        <f>SUMIF(AE211:AE228,"&lt;&gt;NOR",G211:G228)</f>
        <v>0</v>
      </c>
      <c r="H210" s="218"/>
      <c r="I210" s="218">
        <f>SUM(I211:I228)</f>
        <v>0</v>
      </c>
      <c r="J210" s="218"/>
      <c r="K210" s="218">
        <f>SUM(K211:K228)</f>
        <v>0</v>
      </c>
      <c r="L210" s="218"/>
      <c r="M210" s="218">
        <f>SUM(M211:M228)</f>
        <v>0</v>
      </c>
      <c r="N210" s="211"/>
      <c r="O210" s="211">
        <f>SUM(O211:O228)</f>
        <v>0</v>
      </c>
      <c r="P210" s="211"/>
      <c r="Q210" s="211">
        <f>SUM(Q211:Q228)</f>
        <v>0</v>
      </c>
      <c r="R210" s="211"/>
      <c r="S210" s="211"/>
      <c r="T210" s="212"/>
      <c r="U210" s="211">
        <f>SUM(U211:U228)</f>
        <v>0</v>
      </c>
      <c r="AE210" t="s">
        <v>104</v>
      </c>
    </row>
    <row r="211" spans="1:60" outlineLevel="1" x14ac:dyDescent="0.2">
      <c r="A211" s="200">
        <v>75</v>
      </c>
      <c r="B211" s="200" t="s">
        <v>345</v>
      </c>
      <c r="C211" s="247" t="s">
        <v>346</v>
      </c>
      <c r="D211" s="206" t="s">
        <v>347</v>
      </c>
      <c r="E211" s="213">
        <v>1</v>
      </c>
      <c r="F211" s="216"/>
      <c r="G211" s="217">
        <f>ROUND(E211*F211,2)</f>
        <v>0</v>
      </c>
      <c r="H211" s="216"/>
      <c r="I211" s="217">
        <f>ROUND(E211*H211,2)</f>
        <v>0</v>
      </c>
      <c r="J211" s="216"/>
      <c r="K211" s="217">
        <f>ROUND(E211*J211,2)</f>
        <v>0</v>
      </c>
      <c r="L211" s="217">
        <v>21</v>
      </c>
      <c r="M211" s="217">
        <f>G211*(1+L211/100)</f>
        <v>0</v>
      </c>
      <c r="N211" s="207">
        <v>0</v>
      </c>
      <c r="O211" s="207">
        <f>ROUND(E211*N211,5)</f>
        <v>0</v>
      </c>
      <c r="P211" s="207">
        <v>0</v>
      </c>
      <c r="Q211" s="207">
        <f>ROUND(E211*P211,5)</f>
        <v>0</v>
      </c>
      <c r="R211" s="207"/>
      <c r="S211" s="207"/>
      <c r="T211" s="208">
        <v>0</v>
      </c>
      <c r="U211" s="207">
        <f>ROUND(E211*T211,2)</f>
        <v>0</v>
      </c>
      <c r="V211" s="199"/>
      <c r="W211" s="199"/>
      <c r="X211" s="199"/>
      <c r="Y211" s="199"/>
      <c r="Z211" s="199"/>
      <c r="AA211" s="199"/>
      <c r="AB211" s="199"/>
      <c r="AC211" s="199"/>
      <c r="AD211" s="199"/>
      <c r="AE211" s="199" t="s">
        <v>108</v>
      </c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199"/>
      <c r="AT211" s="199"/>
      <c r="AU211" s="199"/>
      <c r="AV211" s="199"/>
      <c r="AW211" s="199"/>
      <c r="AX211" s="199"/>
      <c r="AY211" s="199"/>
      <c r="AZ211" s="199"/>
      <c r="BA211" s="199"/>
      <c r="BB211" s="199"/>
      <c r="BC211" s="199"/>
      <c r="BD211" s="199"/>
      <c r="BE211" s="199"/>
      <c r="BF211" s="199"/>
      <c r="BG211" s="199"/>
      <c r="BH211" s="199"/>
    </row>
    <row r="212" spans="1:60" outlineLevel="1" x14ac:dyDescent="0.2">
      <c r="A212" s="200"/>
      <c r="B212" s="200"/>
      <c r="C212" s="248" t="s">
        <v>348</v>
      </c>
      <c r="D212" s="209"/>
      <c r="E212" s="214"/>
      <c r="F212" s="217"/>
      <c r="G212" s="217"/>
      <c r="H212" s="217"/>
      <c r="I212" s="217"/>
      <c r="J212" s="217"/>
      <c r="K212" s="217"/>
      <c r="L212" s="217"/>
      <c r="M212" s="217"/>
      <c r="N212" s="207"/>
      <c r="O212" s="207"/>
      <c r="P212" s="207"/>
      <c r="Q212" s="207"/>
      <c r="R212" s="207"/>
      <c r="S212" s="207"/>
      <c r="T212" s="208"/>
      <c r="U212" s="207"/>
      <c r="V212" s="199"/>
      <c r="W212" s="199"/>
      <c r="X212" s="199"/>
      <c r="Y212" s="199"/>
      <c r="Z212" s="199"/>
      <c r="AA212" s="199"/>
      <c r="AB212" s="199"/>
      <c r="AC212" s="199"/>
      <c r="AD212" s="199"/>
      <c r="AE212" s="199" t="s">
        <v>113</v>
      </c>
      <c r="AF212" s="199">
        <v>0</v>
      </c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199"/>
      <c r="AT212" s="199"/>
      <c r="AU212" s="199"/>
      <c r="AV212" s="199"/>
      <c r="AW212" s="199"/>
      <c r="AX212" s="199"/>
      <c r="AY212" s="199"/>
      <c r="AZ212" s="199"/>
      <c r="BA212" s="199"/>
      <c r="BB212" s="199"/>
      <c r="BC212" s="199"/>
      <c r="BD212" s="199"/>
      <c r="BE212" s="199"/>
      <c r="BF212" s="199"/>
      <c r="BG212" s="199"/>
      <c r="BH212" s="199"/>
    </row>
    <row r="213" spans="1:60" outlineLevel="1" x14ac:dyDescent="0.2">
      <c r="A213" s="200"/>
      <c r="B213" s="200"/>
      <c r="C213" s="248" t="s">
        <v>349</v>
      </c>
      <c r="D213" s="209"/>
      <c r="E213" s="214"/>
      <c r="F213" s="217"/>
      <c r="G213" s="217"/>
      <c r="H213" s="217"/>
      <c r="I213" s="217"/>
      <c r="J213" s="217"/>
      <c r="K213" s="217"/>
      <c r="L213" s="217"/>
      <c r="M213" s="217"/>
      <c r="N213" s="207"/>
      <c r="O213" s="207"/>
      <c r="P213" s="207"/>
      <c r="Q213" s="207"/>
      <c r="R213" s="207"/>
      <c r="S213" s="207"/>
      <c r="T213" s="208"/>
      <c r="U213" s="207"/>
      <c r="V213" s="199"/>
      <c r="W213" s="199"/>
      <c r="X213" s="199"/>
      <c r="Y213" s="199"/>
      <c r="Z213" s="199"/>
      <c r="AA213" s="199"/>
      <c r="AB213" s="199"/>
      <c r="AC213" s="199"/>
      <c r="AD213" s="199"/>
      <c r="AE213" s="199" t="s">
        <v>113</v>
      </c>
      <c r="AF213" s="199">
        <v>0</v>
      </c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199"/>
      <c r="AT213" s="199"/>
      <c r="AU213" s="199"/>
      <c r="AV213" s="199"/>
      <c r="AW213" s="199"/>
      <c r="AX213" s="199"/>
      <c r="AY213" s="199"/>
      <c r="AZ213" s="199"/>
      <c r="BA213" s="199"/>
      <c r="BB213" s="199"/>
      <c r="BC213" s="199"/>
      <c r="BD213" s="199"/>
      <c r="BE213" s="199"/>
      <c r="BF213" s="199"/>
      <c r="BG213" s="199"/>
      <c r="BH213" s="199"/>
    </row>
    <row r="214" spans="1:60" outlineLevel="1" x14ac:dyDescent="0.2">
      <c r="A214" s="200"/>
      <c r="B214" s="200"/>
      <c r="C214" s="248" t="s">
        <v>350</v>
      </c>
      <c r="D214" s="209"/>
      <c r="E214" s="214"/>
      <c r="F214" s="217"/>
      <c r="G214" s="217"/>
      <c r="H214" s="217"/>
      <c r="I214" s="217"/>
      <c r="J214" s="217"/>
      <c r="K214" s="217"/>
      <c r="L214" s="217"/>
      <c r="M214" s="217"/>
      <c r="N214" s="207"/>
      <c r="O214" s="207"/>
      <c r="P214" s="207"/>
      <c r="Q214" s="207"/>
      <c r="R214" s="207"/>
      <c r="S214" s="207"/>
      <c r="T214" s="208"/>
      <c r="U214" s="207"/>
      <c r="V214" s="199"/>
      <c r="W214" s="199"/>
      <c r="X214" s="199"/>
      <c r="Y214" s="199"/>
      <c r="Z214" s="199"/>
      <c r="AA214" s="199"/>
      <c r="AB214" s="199"/>
      <c r="AC214" s="199"/>
      <c r="AD214" s="199"/>
      <c r="AE214" s="199" t="s">
        <v>113</v>
      </c>
      <c r="AF214" s="199">
        <v>0</v>
      </c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199"/>
      <c r="AT214" s="199"/>
      <c r="AU214" s="199"/>
      <c r="AV214" s="199"/>
      <c r="AW214" s="199"/>
      <c r="AX214" s="199"/>
      <c r="AY214" s="199"/>
      <c r="AZ214" s="199"/>
      <c r="BA214" s="199"/>
      <c r="BB214" s="199"/>
      <c r="BC214" s="199"/>
      <c r="BD214" s="199"/>
      <c r="BE214" s="199"/>
      <c r="BF214" s="199"/>
      <c r="BG214" s="199"/>
      <c r="BH214" s="199"/>
    </row>
    <row r="215" spans="1:60" outlineLevel="1" x14ac:dyDescent="0.2">
      <c r="A215" s="200"/>
      <c r="B215" s="200"/>
      <c r="C215" s="248" t="s">
        <v>351</v>
      </c>
      <c r="D215" s="209"/>
      <c r="E215" s="214"/>
      <c r="F215" s="217"/>
      <c r="G215" s="217"/>
      <c r="H215" s="217"/>
      <c r="I215" s="217"/>
      <c r="J215" s="217"/>
      <c r="K215" s="217"/>
      <c r="L215" s="217"/>
      <c r="M215" s="217"/>
      <c r="N215" s="207"/>
      <c r="O215" s="207"/>
      <c r="P215" s="207"/>
      <c r="Q215" s="207"/>
      <c r="R215" s="207"/>
      <c r="S215" s="207"/>
      <c r="T215" s="208"/>
      <c r="U215" s="207"/>
      <c r="V215" s="199"/>
      <c r="W215" s="199"/>
      <c r="X215" s="199"/>
      <c r="Y215" s="199"/>
      <c r="Z215" s="199"/>
      <c r="AA215" s="199"/>
      <c r="AB215" s="199"/>
      <c r="AC215" s="199"/>
      <c r="AD215" s="199"/>
      <c r="AE215" s="199" t="s">
        <v>113</v>
      </c>
      <c r="AF215" s="199">
        <v>0</v>
      </c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199"/>
      <c r="AT215" s="199"/>
      <c r="AU215" s="199"/>
      <c r="AV215" s="199"/>
      <c r="AW215" s="199"/>
      <c r="AX215" s="199"/>
      <c r="AY215" s="199"/>
      <c r="AZ215" s="199"/>
      <c r="BA215" s="199"/>
      <c r="BB215" s="199"/>
      <c r="BC215" s="199"/>
      <c r="BD215" s="199"/>
      <c r="BE215" s="199"/>
      <c r="BF215" s="199"/>
      <c r="BG215" s="199"/>
      <c r="BH215" s="199"/>
    </row>
    <row r="216" spans="1:60" outlineLevel="1" x14ac:dyDescent="0.2">
      <c r="A216" s="200"/>
      <c r="B216" s="200"/>
      <c r="C216" s="248" t="s">
        <v>352</v>
      </c>
      <c r="D216" s="209"/>
      <c r="E216" s="214"/>
      <c r="F216" s="217"/>
      <c r="G216" s="217"/>
      <c r="H216" s="217"/>
      <c r="I216" s="217"/>
      <c r="J216" s="217"/>
      <c r="K216" s="217"/>
      <c r="L216" s="217"/>
      <c r="M216" s="217"/>
      <c r="N216" s="207"/>
      <c r="O216" s="207"/>
      <c r="P216" s="207"/>
      <c r="Q216" s="207"/>
      <c r="R216" s="207"/>
      <c r="S216" s="207"/>
      <c r="T216" s="208"/>
      <c r="U216" s="207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 t="s">
        <v>113</v>
      </c>
      <c r="AF216" s="199">
        <v>0</v>
      </c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199"/>
      <c r="AT216" s="199"/>
      <c r="AU216" s="199"/>
      <c r="AV216" s="199"/>
      <c r="AW216" s="199"/>
      <c r="AX216" s="199"/>
      <c r="AY216" s="199"/>
      <c r="AZ216" s="199"/>
      <c r="BA216" s="199"/>
      <c r="BB216" s="199"/>
      <c r="BC216" s="199"/>
      <c r="BD216" s="199"/>
      <c r="BE216" s="199"/>
      <c r="BF216" s="199"/>
      <c r="BG216" s="199"/>
      <c r="BH216" s="199"/>
    </row>
    <row r="217" spans="1:60" outlineLevel="1" x14ac:dyDescent="0.2">
      <c r="A217" s="200"/>
      <c r="B217" s="200"/>
      <c r="C217" s="248" t="s">
        <v>353</v>
      </c>
      <c r="D217" s="209"/>
      <c r="E217" s="214"/>
      <c r="F217" s="217"/>
      <c r="G217" s="217"/>
      <c r="H217" s="217"/>
      <c r="I217" s="217"/>
      <c r="J217" s="217"/>
      <c r="K217" s="217"/>
      <c r="L217" s="217"/>
      <c r="M217" s="217"/>
      <c r="N217" s="207"/>
      <c r="O217" s="207"/>
      <c r="P217" s="207"/>
      <c r="Q217" s="207"/>
      <c r="R217" s="207"/>
      <c r="S217" s="207"/>
      <c r="T217" s="208"/>
      <c r="U217" s="207"/>
      <c r="V217" s="199"/>
      <c r="W217" s="199"/>
      <c r="X217" s="199"/>
      <c r="Y217" s="199"/>
      <c r="Z217" s="199"/>
      <c r="AA217" s="199"/>
      <c r="AB217" s="199"/>
      <c r="AC217" s="199"/>
      <c r="AD217" s="199"/>
      <c r="AE217" s="199" t="s">
        <v>113</v>
      </c>
      <c r="AF217" s="199">
        <v>0</v>
      </c>
      <c r="AG217" s="199"/>
      <c r="AH217" s="199"/>
      <c r="AI217" s="199"/>
      <c r="AJ217" s="199"/>
      <c r="AK217" s="199"/>
      <c r="AL217" s="199"/>
      <c r="AM217" s="199"/>
      <c r="AN217" s="199"/>
      <c r="AO217" s="199"/>
      <c r="AP217" s="199"/>
      <c r="AQ217" s="199"/>
      <c r="AR217" s="199"/>
      <c r="AS217" s="199"/>
      <c r="AT217" s="199"/>
      <c r="AU217" s="199"/>
      <c r="AV217" s="199"/>
      <c r="AW217" s="199"/>
      <c r="AX217" s="199"/>
      <c r="AY217" s="199"/>
      <c r="AZ217" s="199"/>
      <c r="BA217" s="199"/>
      <c r="BB217" s="199"/>
      <c r="BC217" s="199"/>
      <c r="BD217" s="199"/>
      <c r="BE217" s="199"/>
      <c r="BF217" s="199"/>
      <c r="BG217" s="199"/>
      <c r="BH217" s="199"/>
    </row>
    <row r="218" spans="1:60" outlineLevel="1" x14ac:dyDescent="0.2">
      <c r="A218" s="200"/>
      <c r="B218" s="200"/>
      <c r="C218" s="248" t="s">
        <v>354</v>
      </c>
      <c r="D218" s="209"/>
      <c r="E218" s="214"/>
      <c r="F218" s="217"/>
      <c r="G218" s="217"/>
      <c r="H218" s="217"/>
      <c r="I218" s="217"/>
      <c r="J218" s="217"/>
      <c r="K218" s="217"/>
      <c r="L218" s="217"/>
      <c r="M218" s="217"/>
      <c r="N218" s="207"/>
      <c r="O218" s="207"/>
      <c r="P218" s="207"/>
      <c r="Q218" s="207"/>
      <c r="R218" s="207"/>
      <c r="S218" s="207"/>
      <c r="T218" s="208"/>
      <c r="U218" s="207"/>
      <c r="V218" s="199"/>
      <c r="W218" s="199"/>
      <c r="X218" s="199"/>
      <c r="Y218" s="199"/>
      <c r="Z218" s="199"/>
      <c r="AA218" s="199"/>
      <c r="AB218" s="199"/>
      <c r="AC218" s="199"/>
      <c r="AD218" s="199"/>
      <c r="AE218" s="199" t="s">
        <v>113</v>
      </c>
      <c r="AF218" s="199">
        <v>0</v>
      </c>
      <c r="AG218" s="199"/>
      <c r="AH218" s="199"/>
      <c r="AI218" s="199"/>
      <c r="AJ218" s="199"/>
      <c r="AK218" s="199"/>
      <c r="AL218" s="199"/>
      <c r="AM218" s="199"/>
      <c r="AN218" s="199"/>
      <c r="AO218" s="199"/>
      <c r="AP218" s="199"/>
      <c r="AQ218" s="199"/>
      <c r="AR218" s="199"/>
      <c r="AS218" s="199"/>
      <c r="AT218" s="199"/>
      <c r="AU218" s="199"/>
      <c r="AV218" s="199"/>
      <c r="AW218" s="199"/>
      <c r="AX218" s="199"/>
      <c r="AY218" s="199"/>
      <c r="AZ218" s="199"/>
      <c r="BA218" s="199"/>
      <c r="BB218" s="199"/>
      <c r="BC218" s="199"/>
      <c r="BD218" s="199"/>
      <c r="BE218" s="199"/>
      <c r="BF218" s="199"/>
      <c r="BG218" s="199"/>
      <c r="BH218" s="199"/>
    </row>
    <row r="219" spans="1:60" outlineLevel="1" x14ac:dyDescent="0.2">
      <c r="A219" s="200"/>
      <c r="B219" s="200"/>
      <c r="C219" s="248" t="s">
        <v>355</v>
      </c>
      <c r="D219" s="209"/>
      <c r="E219" s="214">
        <v>1</v>
      </c>
      <c r="F219" s="217"/>
      <c r="G219" s="217"/>
      <c r="H219" s="217"/>
      <c r="I219" s="217"/>
      <c r="J219" s="217"/>
      <c r="K219" s="217"/>
      <c r="L219" s="217"/>
      <c r="M219" s="217"/>
      <c r="N219" s="207"/>
      <c r="O219" s="207"/>
      <c r="P219" s="207"/>
      <c r="Q219" s="207"/>
      <c r="R219" s="207"/>
      <c r="S219" s="207"/>
      <c r="T219" s="208"/>
      <c r="U219" s="207"/>
      <c r="V219" s="199"/>
      <c r="W219" s="199"/>
      <c r="X219" s="199"/>
      <c r="Y219" s="199"/>
      <c r="Z219" s="199"/>
      <c r="AA219" s="199"/>
      <c r="AB219" s="199"/>
      <c r="AC219" s="199"/>
      <c r="AD219" s="199"/>
      <c r="AE219" s="199" t="s">
        <v>113</v>
      </c>
      <c r="AF219" s="199">
        <v>0</v>
      </c>
      <c r="AG219" s="199"/>
      <c r="AH219" s="199"/>
      <c r="AI219" s="199"/>
      <c r="AJ219" s="199"/>
      <c r="AK219" s="199"/>
      <c r="AL219" s="199"/>
      <c r="AM219" s="199"/>
      <c r="AN219" s="199"/>
      <c r="AO219" s="199"/>
      <c r="AP219" s="199"/>
      <c r="AQ219" s="199"/>
      <c r="AR219" s="199"/>
      <c r="AS219" s="199"/>
      <c r="AT219" s="199"/>
      <c r="AU219" s="199"/>
      <c r="AV219" s="199"/>
      <c r="AW219" s="199"/>
      <c r="AX219" s="199"/>
      <c r="AY219" s="199"/>
      <c r="AZ219" s="199"/>
      <c r="BA219" s="199"/>
      <c r="BB219" s="199"/>
      <c r="BC219" s="199"/>
      <c r="BD219" s="199"/>
      <c r="BE219" s="199"/>
      <c r="BF219" s="199"/>
      <c r="BG219" s="199"/>
      <c r="BH219" s="199"/>
    </row>
    <row r="220" spans="1:60" outlineLevel="1" x14ac:dyDescent="0.2">
      <c r="A220" s="200">
        <v>76</v>
      </c>
      <c r="B220" s="200" t="s">
        <v>356</v>
      </c>
      <c r="C220" s="247" t="s">
        <v>357</v>
      </c>
      <c r="D220" s="206" t="s">
        <v>107</v>
      </c>
      <c r="E220" s="213">
        <v>1</v>
      </c>
      <c r="F220" s="216"/>
      <c r="G220" s="217">
        <f>ROUND(E220*F220,2)</f>
        <v>0</v>
      </c>
      <c r="H220" s="216"/>
      <c r="I220" s="217">
        <f>ROUND(E220*H220,2)</f>
        <v>0</v>
      </c>
      <c r="J220" s="216"/>
      <c r="K220" s="217">
        <f>ROUND(E220*J220,2)</f>
        <v>0</v>
      </c>
      <c r="L220" s="217">
        <v>21</v>
      </c>
      <c r="M220" s="217">
        <f>G220*(1+L220/100)</f>
        <v>0</v>
      </c>
      <c r="N220" s="207">
        <v>0</v>
      </c>
      <c r="O220" s="207">
        <f>ROUND(E220*N220,5)</f>
        <v>0</v>
      </c>
      <c r="P220" s="207">
        <v>0</v>
      </c>
      <c r="Q220" s="207">
        <f>ROUND(E220*P220,5)</f>
        <v>0</v>
      </c>
      <c r="R220" s="207"/>
      <c r="S220" s="207"/>
      <c r="T220" s="208">
        <v>0</v>
      </c>
      <c r="U220" s="207">
        <f>ROUND(E220*T220,2)</f>
        <v>0</v>
      </c>
      <c r="V220" s="199"/>
      <c r="W220" s="199"/>
      <c r="X220" s="199"/>
      <c r="Y220" s="199"/>
      <c r="Z220" s="199"/>
      <c r="AA220" s="199"/>
      <c r="AB220" s="199"/>
      <c r="AC220" s="199"/>
      <c r="AD220" s="199"/>
      <c r="AE220" s="199" t="s">
        <v>108</v>
      </c>
      <c r="AF220" s="199"/>
      <c r="AG220" s="199"/>
      <c r="AH220" s="199"/>
      <c r="AI220" s="199"/>
      <c r="AJ220" s="199"/>
      <c r="AK220" s="199"/>
      <c r="AL220" s="199"/>
      <c r="AM220" s="199"/>
      <c r="AN220" s="199"/>
      <c r="AO220" s="199"/>
      <c r="AP220" s="199"/>
      <c r="AQ220" s="199"/>
      <c r="AR220" s="199"/>
      <c r="AS220" s="199"/>
      <c r="AT220" s="199"/>
      <c r="AU220" s="199"/>
      <c r="AV220" s="199"/>
      <c r="AW220" s="199"/>
      <c r="AX220" s="199"/>
      <c r="AY220" s="199"/>
      <c r="AZ220" s="199"/>
      <c r="BA220" s="199"/>
      <c r="BB220" s="199"/>
      <c r="BC220" s="199"/>
      <c r="BD220" s="199"/>
      <c r="BE220" s="199"/>
      <c r="BF220" s="199"/>
      <c r="BG220" s="199"/>
      <c r="BH220" s="199"/>
    </row>
    <row r="221" spans="1:60" outlineLevel="1" x14ac:dyDescent="0.2">
      <c r="A221" s="200">
        <v>77</v>
      </c>
      <c r="B221" s="200" t="s">
        <v>358</v>
      </c>
      <c r="C221" s="247" t="s">
        <v>359</v>
      </c>
      <c r="D221" s="206" t="s">
        <v>107</v>
      </c>
      <c r="E221" s="213">
        <v>1</v>
      </c>
      <c r="F221" s="216"/>
      <c r="G221" s="217">
        <f>ROUND(E221*F221,2)</f>
        <v>0</v>
      </c>
      <c r="H221" s="216"/>
      <c r="I221" s="217">
        <f>ROUND(E221*H221,2)</f>
        <v>0</v>
      </c>
      <c r="J221" s="216"/>
      <c r="K221" s="217">
        <f>ROUND(E221*J221,2)</f>
        <v>0</v>
      </c>
      <c r="L221" s="217">
        <v>21</v>
      </c>
      <c r="M221" s="217">
        <f>G221*(1+L221/100)</f>
        <v>0</v>
      </c>
      <c r="N221" s="207">
        <v>0</v>
      </c>
      <c r="O221" s="207">
        <f>ROUND(E221*N221,5)</f>
        <v>0</v>
      </c>
      <c r="P221" s="207">
        <v>0</v>
      </c>
      <c r="Q221" s="207">
        <f>ROUND(E221*P221,5)</f>
        <v>0</v>
      </c>
      <c r="R221" s="207"/>
      <c r="S221" s="207"/>
      <c r="T221" s="208">
        <v>0</v>
      </c>
      <c r="U221" s="207">
        <f>ROUND(E221*T221,2)</f>
        <v>0</v>
      </c>
      <c r="V221" s="199"/>
      <c r="W221" s="199"/>
      <c r="X221" s="199"/>
      <c r="Y221" s="199"/>
      <c r="Z221" s="199"/>
      <c r="AA221" s="199"/>
      <c r="AB221" s="199"/>
      <c r="AC221" s="199"/>
      <c r="AD221" s="199"/>
      <c r="AE221" s="199" t="s">
        <v>108</v>
      </c>
      <c r="AF221" s="199"/>
      <c r="AG221" s="199"/>
      <c r="AH221" s="199"/>
      <c r="AI221" s="199"/>
      <c r="AJ221" s="199"/>
      <c r="AK221" s="199"/>
      <c r="AL221" s="199"/>
      <c r="AM221" s="199"/>
      <c r="AN221" s="199"/>
      <c r="AO221" s="199"/>
      <c r="AP221" s="199"/>
      <c r="AQ221" s="199"/>
      <c r="AR221" s="199"/>
      <c r="AS221" s="199"/>
      <c r="AT221" s="199"/>
      <c r="AU221" s="199"/>
      <c r="AV221" s="199"/>
      <c r="AW221" s="199"/>
      <c r="AX221" s="199"/>
      <c r="AY221" s="199"/>
      <c r="AZ221" s="199"/>
      <c r="BA221" s="199"/>
      <c r="BB221" s="199"/>
      <c r="BC221" s="199"/>
      <c r="BD221" s="199"/>
      <c r="BE221" s="199"/>
      <c r="BF221" s="199"/>
      <c r="BG221" s="199"/>
      <c r="BH221" s="199"/>
    </row>
    <row r="222" spans="1:60" ht="22.5" outlineLevel="1" x14ac:dyDescent="0.2">
      <c r="A222" s="200">
        <v>78</v>
      </c>
      <c r="B222" s="200" t="s">
        <v>360</v>
      </c>
      <c r="C222" s="247" t="s">
        <v>361</v>
      </c>
      <c r="D222" s="206" t="s">
        <v>107</v>
      </c>
      <c r="E222" s="213">
        <v>1</v>
      </c>
      <c r="F222" s="216"/>
      <c r="G222" s="217">
        <f>ROUND(E222*F222,2)</f>
        <v>0</v>
      </c>
      <c r="H222" s="216"/>
      <c r="I222" s="217">
        <f>ROUND(E222*H222,2)</f>
        <v>0</v>
      </c>
      <c r="J222" s="216"/>
      <c r="K222" s="217">
        <f>ROUND(E222*J222,2)</f>
        <v>0</v>
      </c>
      <c r="L222" s="217">
        <v>21</v>
      </c>
      <c r="M222" s="217">
        <f>G222*(1+L222/100)</f>
        <v>0</v>
      </c>
      <c r="N222" s="207">
        <v>0</v>
      </c>
      <c r="O222" s="207">
        <f>ROUND(E222*N222,5)</f>
        <v>0</v>
      </c>
      <c r="P222" s="207">
        <v>0</v>
      </c>
      <c r="Q222" s="207">
        <f>ROUND(E222*P222,5)</f>
        <v>0</v>
      </c>
      <c r="R222" s="207"/>
      <c r="S222" s="207"/>
      <c r="T222" s="208">
        <v>0</v>
      </c>
      <c r="U222" s="207">
        <f>ROUND(E222*T222,2)</f>
        <v>0</v>
      </c>
      <c r="V222" s="199"/>
      <c r="W222" s="199"/>
      <c r="X222" s="199"/>
      <c r="Y222" s="199"/>
      <c r="Z222" s="199"/>
      <c r="AA222" s="199"/>
      <c r="AB222" s="199"/>
      <c r="AC222" s="199"/>
      <c r="AD222" s="199"/>
      <c r="AE222" s="199" t="s">
        <v>108</v>
      </c>
      <c r="AF222" s="199"/>
      <c r="AG222" s="199"/>
      <c r="AH222" s="199"/>
      <c r="AI222" s="199"/>
      <c r="AJ222" s="199"/>
      <c r="AK222" s="199"/>
      <c r="AL222" s="199"/>
      <c r="AM222" s="199"/>
      <c r="AN222" s="199"/>
      <c r="AO222" s="199"/>
      <c r="AP222" s="199"/>
      <c r="AQ222" s="199"/>
      <c r="AR222" s="199"/>
      <c r="AS222" s="199"/>
      <c r="AT222" s="199"/>
      <c r="AU222" s="199"/>
      <c r="AV222" s="199"/>
      <c r="AW222" s="199"/>
      <c r="AX222" s="199"/>
      <c r="AY222" s="199"/>
      <c r="AZ222" s="199"/>
      <c r="BA222" s="199"/>
      <c r="BB222" s="199"/>
      <c r="BC222" s="199"/>
      <c r="BD222" s="199"/>
      <c r="BE222" s="199"/>
      <c r="BF222" s="199"/>
      <c r="BG222" s="199"/>
      <c r="BH222" s="199"/>
    </row>
    <row r="223" spans="1:60" ht="22.5" outlineLevel="1" x14ac:dyDescent="0.2">
      <c r="A223" s="200">
        <v>79</v>
      </c>
      <c r="B223" s="200" t="s">
        <v>362</v>
      </c>
      <c r="C223" s="247" t="s">
        <v>363</v>
      </c>
      <c r="D223" s="206" t="s">
        <v>293</v>
      </c>
      <c r="E223" s="213">
        <v>2</v>
      </c>
      <c r="F223" s="216"/>
      <c r="G223" s="217">
        <f>ROUND(E223*F223,2)</f>
        <v>0</v>
      </c>
      <c r="H223" s="216"/>
      <c r="I223" s="217">
        <f>ROUND(E223*H223,2)</f>
        <v>0</v>
      </c>
      <c r="J223" s="216"/>
      <c r="K223" s="217">
        <f>ROUND(E223*J223,2)</f>
        <v>0</v>
      </c>
      <c r="L223" s="217">
        <v>21</v>
      </c>
      <c r="M223" s="217">
        <f>G223*(1+L223/100)</f>
        <v>0</v>
      </c>
      <c r="N223" s="207">
        <v>0</v>
      </c>
      <c r="O223" s="207">
        <f>ROUND(E223*N223,5)</f>
        <v>0</v>
      </c>
      <c r="P223" s="207">
        <v>0</v>
      </c>
      <c r="Q223" s="207">
        <f>ROUND(E223*P223,5)</f>
        <v>0</v>
      </c>
      <c r="R223" s="207"/>
      <c r="S223" s="207"/>
      <c r="T223" s="208">
        <v>0</v>
      </c>
      <c r="U223" s="207">
        <f>ROUND(E223*T223,2)</f>
        <v>0</v>
      </c>
      <c r="V223" s="199"/>
      <c r="W223" s="199"/>
      <c r="X223" s="199"/>
      <c r="Y223" s="199"/>
      <c r="Z223" s="199"/>
      <c r="AA223" s="199"/>
      <c r="AB223" s="199"/>
      <c r="AC223" s="199"/>
      <c r="AD223" s="199"/>
      <c r="AE223" s="199" t="s">
        <v>108</v>
      </c>
      <c r="AF223" s="199"/>
      <c r="AG223" s="199"/>
      <c r="AH223" s="199"/>
      <c r="AI223" s="199"/>
      <c r="AJ223" s="199"/>
      <c r="AK223" s="199"/>
      <c r="AL223" s="199"/>
      <c r="AM223" s="199"/>
      <c r="AN223" s="199"/>
      <c r="AO223" s="199"/>
      <c r="AP223" s="199"/>
      <c r="AQ223" s="199"/>
      <c r="AR223" s="199"/>
      <c r="AS223" s="199"/>
      <c r="AT223" s="199"/>
      <c r="AU223" s="199"/>
      <c r="AV223" s="199"/>
      <c r="AW223" s="199"/>
      <c r="AX223" s="199"/>
      <c r="AY223" s="199"/>
      <c r="AZ223" s="199"/>
      <c r="BA223" s="199"/>
      <c r="BB223" s="199"/>
      <c r="BC223" s="199"/>
      <c r="BD223" s="199"/>
      <c r="BE223" s="199"/>
      <c r="BF223" s="199"/>
      <c r="BG223" s="199"/>
      <c r="BH223" s="199"/>
    </row>
    <row r="224" spans="1:60" outlineLevel="1" x14ac:dyDescent="0.2">
      <c r="A224" s="200">
        <v>80</v>
      </c>
      <c r="B224" s="200" t="s">
        <v>364</v>
      </c>
      <c r="C224" s="247" t="s">
        <v>365</v>
      </c>
      <c r="D224" s="206" t="s">
        <v>366</v>
      </c>
      <c r="E224" s="213">
        <v>1</v>
      </c>
      <c r="F224" s="216"/>
      <c r="G224" s="217">
        <f>ROUND(E224*F224,2)</f>
        <v>0</v>
      </c>
      <c r="H224" s="216"/>
      <c r="I224" s="217">
        <f>ROUND(E224*H224,2)</f>
        <v>0</v>
      </c>
      <c r="J224" s="216"/>
      <c r="K224" s="217">
        <f>ROUND(E224*J224,2)</f>
        <v>0</v>
      </c>
      <c r="L224" s="217">
        <v>21</v>
      </c>
      <c r="M224" s="217">
        <f>G224*(1+L224/100)</f>
        <v>0</v>
      </c>
      <c r="N224" s="207">
        <v>0</v>
      </c>
      <c r="O224" s="207">
        <f>ROUND(E224*N224,5)</f>
        <v>0</v>
      </c>
      <c r="P224" s="207">
        <v>0</v>
      </c>
      <c r="Q224" s="207">
        <f>ROUND(E224*P224,5)</f>
        <v>0</v>
      </c>
      <c r="R224" s="207"/>
      <c r="S224" s="207"/>
      <c r="T224" s="208">
        <v>0</v>
      </c>
      <c r="U224" s="207">
        <f>ROUND(E224*T224,2)</f>
        <v>0</v>
      </c>
      <c r="V224" s="199"/>
      <c r="W224" s="199"/>
      <c r="X224" s="199"/>
      <c r="Y224" s="199"/>
      <c r="Z224" s="199"/>
      <c r="AA224" s="199"/>
      <c r="AB224" s="199"/>
      <c r="AC224" s="199"/>
      <c r="AD224" s="199"/>
      <c r="AE224" s="199" t="s">
        <v>108</v>
      </c>
      <c r="AF224" s="199"/>
      <c r="AG224" s="199"/>
      <c r="AH224" s="199"/>
      <c r="AI224" s="199"/>
      <c r="AJ224" s="199"/>
      <c r="AK224" s="199"/>
      <c r="AL224" s="199"/>
      <c r="AM224" s="199"/>
      <c r="AN224" s="199"/>
      <c r="AO224" s="199"/>
      <c r="AP224" s="199"/>
      <c r="AQ224" s="199"/>
      <c r="AR224" s="199"/>
      <c r="AS224" s="199"/>
      <c r="AT224" s="199"/>
      <c r="AU224" s="199"/>
      <c r="AV224" s="199"/>
      <c r="AW224" s="199"/>
      <c r="AX224" s="199"/>
      <c r="AY224" s="199"/>
      <c r="AZ224" s="199"/>
      <c r="BA224" s="199"/>
      <c r="BB224" s="199"/>
      <c r="BC224" s="199"/>
      <c r="BD224" s="199"/>
      <c r="BE224" s="199"/>
      <c r="BF224" s="199"/>
      <c r="BG224" s="199"/>
      <c r="BH224" s="199"/>
    </row>
    <row r="225" spans="1:60" outlineLevel="1" x14ac:dyDescent="0.2">
      <c r="A225" s="200"/>
      <c r="B225" s="200"/>
      <c r="C225" s="248" t="s">
        <v>367</v>
      </c>
      <c r="D225" s="209"/>
      <c r="E225" s="214">
        <v>1</v>
      </c>
      <c r="F225" s="217"/>
      <c r="G225" s="217"/>
      <c r="H225" s="217"/>
      <c r="I225" s="217"/>
      <c r="J225" s="217"/>
      <c r="K225" s="217"/>
      <c r="L225" s="217"/>
      <c r="M225" s="217"/>
      <c r="N225" s="207"/>
      <c r="O225" s="207"/>
      <c r="P225" s="207"/>
      <c r="Q225" s="207"/>
      <c r="R225" s="207"/>
      <c r="S225" s="207"/>
      <c r="T225" s="208"/>
      <c r="U225" s="207"/>
      <c r="V225" s="199"/>
      <c r="W225" s="199"/>
      <c r="X225" s="199"/>
      <c r="Y225" s="199"/>
      <c r="Z225" s="199"/>
      <c r="AA225" s="199"/>
      <c r="AB225" s="199"/>
      <c r="AC225" s="199"/>
      <c r="AD225" s="199"/>
      <c r="AE225" s="199" t="s">
        <v>113</v>
      </c>
      <c r="AF225" s="199">
        <v>0</v>
      </c>
      <c r="AG225" s="199"/>
      <c r="AH225" s="199"/>
      <c r="AI225" s="199"/>
      <c r="AJ225" s="199"/>
      <c r="AK225" s="199"/>
      <c r="AL225" s="199"/>
      <c r="AM225" s="199"/>
      <c r="AN225" s="199"/>
      <c r="AO225" s="199"/>
      <c r="AP225" s="199"/>
      <c r="AQ225" s="199"/>
      <c r="AR225" s="199"/>
      <c r="AS225" s="199"/>
      <c r="AT225" s="199"/>
      <c r="AU225" s="199"/>
      <c r="AV225" s="199"/>
      <c r="AW225" s="199"/>
      <c r="AX225" s="199"/>
      <c r="AY225" s="199"/>
      <c r="AZ225" s="199"/>
      <c r="BA225" s="199"/>
      <c r="BB225" s="199"/>
      <c r="BC225" s="199"/>
      <c r="BD225" s="199"/>
      <c r="BE225" s="199"/>
      <c r="BF225" s="199"/>
      <c r="BG225" s="199"/>
      <c r="BH225" s="199"/>
    </row>
    <row r="226" spans="1:60" outlineLevel="1" x14ac:dyDescent="0.2">
      <c r="A226" s="200"/>
      <c r="B226" s="200"/>
      <c r="C226" s="248" t="s">
        <v>368</v>
      </c>
      <c r="D226" s="209"/>
      <c r="E226" s="214"/>
      <c r="F226" s="217"/>
      <c r="G226" s="217"/>
      <c r="H226" s="217"/>
      <c r="I226" s="217"/>
      <c r="J226" s="217"/>
      <c r="K226" s="217"/>
      <c r="L226" s="217"/>
      <c r="M226" s="217"/>
      <c r="N226" s="207"/>
      <c r="O226" s="207"/>
      <c r="P226" s="207"/>
      <c r="Q226" s="207"/>
      <c r="R226" s="207"/>
      <c r="S226" s="207"/>
      <c r="T226" s="208"/>
      <c r="U226" s="207"/>
      <c r="V226" s="199"/>
      <c r="W226" s="199"/>
      <c r="X226" s="199"/>
      <c r="Y226" s="199"/>
      <c r="Z226" s="199"/>
      <c r="AA226" s="199"/>
      <c r="AB226" s="199"/>
      <c r="AC226" s="199"/>
      <c r="AD226" s="199"/>
      <c r="AE226" s="199" t="s">
        <v>113</v>
      </c>
      <c r="AF226" s="199">
        <v>0</v>
      </c>
      <c r="AG226" s="199"/>
      <c r="AH226" s="199"/>
      <c r="AI226" s="199"/>
      <c r="AJ226" s="199"/>
      <c r="AK226" s="199"/>
      <c r="AL226" s="199"/>
      <c r="AM226" s="199"/>
      <c r="AN226" s="199"/>
      <c r="AO226" s="199"/>
      <c r="AP226" s="199"/>
      <c r="AQ226" s="199"/>
      <c r="AR226" s="199"/>
      <c r="AS226" s="199"/>
      <c r="AT226" s="199"/>
      <c r="AU226" s="199"/>
      <c r="AV226" s="199"/>
      <c r="AW226" s="199"/>
      <c r="AX226" s="199"/>
      <c r="AY226" s="199"/>
      <c r="AZ226" s="199"/>
      <c r="BA226" s="199"/>
      <c r="BB226" s="199"/>
      <c r="BC226" s="199"/>
      <c r="BD226" s="199"/>
      <c r="BE226" s="199"/>
      <c r="BF226" s="199"/>
      <c r="BG226" s="199"/>
      <c r="BH226" s="199"/>
    </row>
    <row r="227" spans="1:60" outlineLevel="1" x14ac:dyDescent="0.2">
      <c r="A227" s="200"/>
      <c r="B227" s="200"/>
      <c r="C227" s="248" t="s">
        <v>369</v>
      </c>
      <c r="D227" s="209"/>
      <c r="E227" s="214"/>
      <c r="F227" s="217"/>
      <c r="G227" s="217"/>
      <c r="H227" s="217"/>
      <c r="I227" s="217"/>
      <c r="J227" s="217"/>
      <c r="K227" s="217"/>
      <c r="L227" s="217"/>
      <c r="M227" s="217"/>
      <c r="N227" s="207"/>
      <c r="O227" s="207"/>
      <c r="P227" s="207"/>
      <c r="Q227" s="207"/>
      <c r="R227" s="207"/>
      <c r="S227" s="207"/>
      <c r="T227" s="208"/>
      <c r="U227" s="207"/>
      <c r="V227" s="199"/>
      <c r="W227" s="199"/>
      <c r="X227" s="199"/>
      <c r="Y227" s="199"/>
      <c r="Z227" s="199"/>
      <c r="AA227" s="199"/>
      <c r="AB227" s="199"/>
      <c r="AC227" s="199"/>
      <c r="AD227" s="199"/>
      <c r="AE227" s="199" t="s">
        <v>113</v>
      </c>
      <c r="AF227" s="199">
        <v>0</v>
      </c>
      <c r="AG227" s="199"/>
      <c r="AH227" s="199"/>
      <c r="AI227" s="199"/>
      <c r="AJ227" s="199"/>
      <c r="AK227" s="199"/>
      <c r="AL227" s="199"/>
      <c r="AM227" s="199"/>
      <c r="AN227" s="199"/>
      <c r="AO227" s="199"/>
      <c r="AP227" s="199"/>
      <c r="AQ227" s="199"/>
      <c r="AR227" s="199"/>
      <c r="AS227" s="199"/>
      <c r="AT227" s="199"/>
      <c r="AU227" s="199"/>
      <c r="AV227" s="199"/>
      <c r="AW227" s="199"/>
      <c r="AX227" s="199"/>
      <c r="AY227" s="199"/>
      <c r="AZ227" s="199"/>
      <c r="BA227" s="199"/>
      <c r="BB227" s="199"/>
      <c r="BC227" s="199"/>
      <c r="BD227" s="199"/>
      <c r="BE227" s="199"/>
      <c r="BF227" s="199"/>
      <c r="BG227" s="199"/>
      <c r="BH227" s="199"/>
    </row>
    <row r="228" spans="1:60" outlineLevel="1" x14ac:dyDescent="0.2">
      <c r="A228" s="227"/>
      <c r="B228" s="227"/>
      <c r="C228" s="250" t="s">
        <v>370</v>
      </c>
      <c r="D228" s="228"/>
      <c r="E228" s="229"/>
      <c r="F228" s="230"/>
      <c r="G228" s="230"/>
      <c r="H228" s="230"/>
      <c r="I228" s="230"/>
      <c r="J228" s="230"/>
      <c r="K228" s="230"/>
      <c r="L228" s="230"/>
      <c r="M228" s="230"/>
      <c r="N228" s="231"/>
      <c r="O228" s="231"/>
      <c r="P228" s="231"/>
      <c r="Q228" s="231"/>
      <c r="R228" s="231"/>
      <c r="S228" s="231"/>
      <c r="T228" s="232"/>
      <c r="U228" s="231"/>
      <c r="V228" s="199"/>
      <c r="W228" s="199"/>
      <c r="X228" s="199"/>
      <c r="Y228" s="199"/>
      <c r="Z228" s="199"/>
      <c r="AA228" s="199"/>
      <c r="AB228" s="199"/>
      <c r="AC228" s="199"/>
      <c r="AD228" s="199"/>
      <c r="AE228" s="199" t="s">
        <v>113</v>
      </c>
      <c r="AF228" s="199">
        <v>0</v>
      </c>
      <c r="AG228" s="199"/>
      <c r="AH228" s="199"/>
      <c r="AI228" s="199"/>
      <c r="AJ228" s="199"/>
      <c r="AK228" s="199"/>
      <c r="AL228" s="199"/>
      <c r="AM228" s="199"/>
      <c r="AN228" s="199"/>
      <c r="AO228" s="199"/>
      <c r="AP228" s="199"/>
      <c r="AQ228" s="199"/>
      <c r="AR228" s="199"/>
      <c r="AS228" s="199"/>
      <c r="AT228" s="199"/>
      <c r="AU228" s="199"/>
      <c r="AV228" s="199"/>
      <c r="AW228" s="199"/>
      <c r="AX228" s="199"/>
      <c r="AY228" s="199"/>
      <c r="AZ228" s="199"/>
      <c r="BA228" s="199"/>
      <c r="BB228" s="199"/>
      <c r="BC228" s="199"/>
      <c r="BD228" s="199"/>
      <c r="BE228" s="199"/>
      <c r="BF228" s="199"/>
      <c r="BG228" s="199"/>
      <c r="BH228" s="199"/>
    </row>
    <row r="229" spans="1:60" x14ac:dyDescent="0.2">
      <c r="A229" s="4"/>
      <c r="B229" s="5" t="s">
        <v>371</v>
      </c>
      <c r="C229" s="251" t="s">
        <v>371</v>
      </c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AC229">
        <v>15</v>
      </c>
      <c r="AD229">
        <v>21</v>
      </c>
    </row>
    <row r="230" spans="1:60" x14ac:dyDescent="0.2">
      <c r="A230" s="233"/>
      <c r="B230" s="234">
        <v>26</v>
      </c>
      <c r="C230" s="252" t="s">
        <v>371</v>
      </c>
      <c r="D230" s="235"/>
      <c r="E230" s="235"/>
      <c r="F230" s="235"/>
      <c r="G230" s="246">
        <f>G8+G122+G131+G136+G144+G148+G172+G175+G199+G202+G204+G210</f>
        <v>0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AC230">
        <f>SUMIF(L7:L228,AC229,G7:G228)</f>
        <v>0</v>
      </c>
      <c r="AD230">
        <f>SUMIF(L7:L228,AD229,G7:G228)</f>
        <v>0</v>
      </c>
      <c r="AE230" t="s">
        <v>372</v>
      </c>
    </row>
    <row r="231" spans="1:60" x14ac:dyDescent="0.2">
      <c r="A231" s="4"/>
      <c r="B231" s="5" t="s">
        <v>371</v>
      </c>
      <c r="C231" s="251" t="s">
        <v>371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60" x14ac:dyDescent="0.2">
      <c r="A232" s="4"/>
      <c r="B232" s="5" t="s">
        <v>371</v>
      </c>
      <c r="C232" s="251" t="s">
        <v>371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60" x14ac:dyDescent="0.2">
      <c r="A233" s="236">
        <v>33</v>
      </c>
      <c r="B233" s="236"/>
      <c r="C233" s="25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60" x14ac:dyDescent="0.2">
      <c r="A234" s="237"/>
      <c r="B234" s="238"/>
      <c r="C234" s="254"/>
      <c r="D234" s="238"/>
      <c r="E234" s="238"/>
      <c r="F234" s="238"/>
      <c r="G234" s="239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AE234" t="s">
        <v>373</v>
      </c>
    </row>
    <row r="235" spans="1:60" x14ac:dyDescent="0.2">
      <c r="A235" s="240"/>
      <c r="B235" s="241"/>
      <c r="C235" s="255"/>
      <c r="D235" s="241"/>
      <c r="E235" s="241"/>
      <c r="F235" s="241"/>
      <c r="G235" s="242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60" x14ac:dyDescent="0.2">
      <c r="A236" s="240"/>
      <c r="B236" s="241"/>
      <c r="C236" s="255"/>
      <c r="D236" s="241"/>
      <c r="E236" s="241"/>
      <c r="F236" s="241"/>
      <c r="G236" s="242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60" x14ac:dyDescent="0.2">
      <c r="A237" s="240"/>
      <c r="B237" s="241"/>
      <c r="C237" s="255"/>
      <c r="D237" s="241"/>
      <c r="E237" s="241"/>
      <c r="F237" s="241"/>
      <c r="G237" s="242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60" x14ac:dyDescent="0.2">
      <c r="A238" s="243"/>
      <c r="B238" s="244"/>
      <c r="C238" s="256"/>
      <c r="D238" s="244"/>
      <c r="E238" s="244"/>
      <c r="F238" s="244"/>
      <c r="G238" s="24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60" x14ac:dyDescent="0.2">
      <c r="A239" s="4"/>
      <c r="B239" s="5" t="s">
        <v>371</v>
      </c>
      <c r="C239" s="251" t="s">
        <v>371</v>
      </c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60" x14ac:dyDescent="0.2">
      <c r="C240" s="257"/>
      <c r="AE240" t="s">
        <v>374</v>
      </c>
    </row>
  </sheetData>
  <mergeCells count="6">
    <mergeCell ref="A1:G1"/>
    <mergeCell ref="C2:G2"/>
    <mergeCell ref="C3:G3"/>
    <mergeCell ref="C4:G4"/>
    <mergeCell ref="A233:C233"/>
    <mergeCell ref="A234:G238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Václavek NTB</dc:creator>
  <cp:lastModifiedBy>Václavek NTB</cp:lastModifiedBy>
  <cp:lastPrinted>2014-02-28T09:52:57Z</cp:lastPrinted>
  <dcterms:created xsi:type="dcterms:W3CDTF">2009-04-08T07:15:50Z</dcterms:created>
  <dcterms:modified xsi:type="dcterms:W3CDTF">2019-03-06T18:36:50Z</dcterms:modified>
</cp:coreProperties>
</file>