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KONOMICKÝ ODBOR\Milan\"/>
    </mc:Choice>
  </mc:AlternateContent>
  <xr:revisionPtr revIDLastSave="0" documentId="13_ncr:1_{4BFB2DBC-A53C-43D7-8769-C7BFAE549BD8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P10" i="1"/>
  <c r="R6" i="1" s="1"/>
  <c r="D31" i="1"/>
  <c r="S26" i="1"/>
  <c r="P26" i="1"/>
  <c r="R26" i="1" s="1"/>
  <c r="S25" i="1"/>
  <c r="S21" i="1"/>
  <c r="T26" i="1" l="1"/>
  <c r="S18" i="1"/>
  <c r="P18" i="1"/>
  <c r="R18" i="1" s="1"/>
  <c r="S12" i="1"/>
  <c r="P12" i="1"/>
  <c r="R12" i="1" s="1"/>
  <c r="P11" i="1"/>
  <c r="P9" i="1"/>
  <c r="P8" i="1"/>
  <c r="P27" i="1"/>
  <c r="R27" i="1" s="1"/>
  <c r="P24" i="1"/>
  <c r="R24" i="1" s="1"/>
  <c r="P25" i="1"/>
  <c r="R25" i="1" s="1"/>
  <c r="P23" i="1"/>
  <c r="P22" i="1"/>
  <c r="P21" i="1"/>
  <c r="P19" i="1"/>
  <c r="R19" i="1" s="1"/>
  <c r="P17" i="1"/>
  <c r="R17" i="1" s="1"/>
  <c r="P16" i="1"/>
  <c r="P15" i="1"/>
  <c r="P14" i="1"/>
  <c r="P13" i="1"/>
  <c r="P7" i="1"/>
  <c r="P6" i="1"/>
  <c r="P5" i="1"/>
  <c r="S19" i="1"/>
  <c r="E31" i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L28" i="1"/>
  <c r="K28" i="1"/>
  <c r="J28" i="1"/>
  <c r="I28" i="1"/>
  <c r="H28" i="1"/>
  <c r="G28" i="1"/>
  <c r="F28" i="1"/>
  <c r="E28" i="1"/>
  <c r="T6" i="1" l="1"/>
  <c r="R21" i="1"/>
  <c r="T18" i="1"/>
  <c r="T19" i="1"/>
  <c r="T12" i="1"/>
  <c r="S20" i="1"/>
  <c r="S15" i="1"/>
  <c r="S27" i="1"/>
  <c r="T27" i="1" s="1"/>
  <c r="S24" i="1"/>
  <c r="T24" i="1" s="1"/>
  <c r="S23" i="1"/>
  <c r="S17" i="1"/>
  <c r="T17" i="1" s="1"/>
  <c r="S13" i="1"/>
  <c r="S5" i="1"/>
  <c r="T25" i="1" l="1"/>
  <c r="S29" i="1"/>
  <c r="Q29" i="1"/>
  <c r="O28" i="1"/>
  <c r="M28" i="1"/>
  <c r="D28" i="1"/>
  <c r="N28" i="1"/>
  <c r="R23" i="1"/>
  <c r="T23" i="1" s="1"/>
  <c r="P20" i="1"/>
  <c r="R20" i="1" s="1"/>
  <c r="T20" i="1" s="1"/>
  <c r="R15" i="1"/>
  <c r="T15" i="1" s="1"/>
  <c r="R13" i="1"/>
  <c r="T13" i="1" s="1"/>
  <c r="D30" i="1" l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R5" i="1"/>
  <c r="T5" i="1" s="1"/>
  <c r="P28" i="1"/>
  <c r="Q28" i="1" s="1"/>
  <c r="T21" i="1"/>
  <c r="R29" i="1" l="1"/>
  <c r="T29" i="1" s="1"/>
</calcChain>
</file>

<file path=xl/sharedStrings.xml><?xml version="1.0" encoding="utf-8"?>
<sst xmlns="http://schemas.openxmlformats.org/spreadsheetml/2006/main" count="36" uniqueCount="36">
  <si>
    <t xml:space="preserve">Telev.kab.rozvod </t>
  </si>
  <si>
    <t>Klub – investice</t>
  </si>
  <si>
    <t>Participativní projekty</t>
  </si>
  <si>
    <t>Ostatní</t>
  </si>
  <si>
    <t>celkem</t>
  </si>
  <si>
    <t>v tis Kč</t>
  </si>
  <si>
    <t>Plnění</t>
  </si>
  <si>
    <t>§</t>
  </si>
  <si>
    <t>rozpočet</t>
  </si>
  <si>
    <t>kumulace</t>
  </si>
  <si>
    <t>Plánovací smlouva L. Zeman-kanalizace</t>
  </si>
  <si>
    <t>Klidové centrum PD</t>
  </si>
  <si>
    <t>Celkem čerpání rozpočtu</t>
  </si>
  <si>
    <t>Popis</t>
  </si>
  <si>
    <t>Kumulace</t>
  </si>
  <si>
    <t>Plánovací smlouva Libor Zeman-voda</t>
  </si>
  <si>
    <t>%</t>
  </si>
  <si>
    <t>Harmonogram  investic 2024</t>
  </si>
  <si>
    <t>DPS komunikace k. č.p. 1046</t>
  </si>
  <si>
    <t>Parkoviště Sídliště nad MŠ</t>
  </si>
  <si>
    <t>DPS chodník od Sídliště po pana Klestila</t>
  </si>
  <si>
    <t>DPS parkoviště pod COOP Sídliště</t>
  </si>
  <si>
    <t>DPS Lávka a chodník Rožnovská ul.-Tesco</t>
  </si>
  <si>
    <t>DPS parkovací plocha u COOP Horní konec</t>
  </si>
  <si>
    <t>Nabíječka elektromobilů u Klubu</t>
  </si>
  <si>
    <t>Vodovod Čertoryje a Pod Javorníkem</t>
  </si>
  <si>
    <t xml:space="preserve">DPS kanalizace na ul. V. Procházky </t>
  </si>
  <si>
    <t>MŠ1 - venkovní žaluzie</t>
  </si>
  <si>
    <t xml:space="preserve">DPS Hasičská zbrojnice </t>
  </si>
  <si>
    <t>DPS Rekonstrukce KD St. Zubří</t>
  </si>
  <si>
    <t>Územní plán – změna</t>
  </si>
  <si>
    <t>Klimatizace</t>
  </si>
  <si>
    <t>Propojovací chodník Zubří - Staré Zubří, Zubří ul. Starozuberská - 2.část</t>
  </si>
  <si>
    <t>ZŠ posuvná brána + žaluzie+PD zahrada</t>
  </si>
  <si>
    <t>RO ZM 1/24</t>
  </si>
  <si>
    <t>plnění do VII.24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</si>
</sst>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3">
    <xf numFmtId="0" fontId="0" fillId="0" borderId="0" xfId="0"/>
    <xf numFmtId="3" fontId="0" fillId="0" borderId="0" xfId="0" applyNumberFormat="1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3" fontId="1" fillId="2" borderId="15" xfId="0" applyNumberFormat="1" applyFont="1" applyFill="1" applyBorder="1"/>
    <xf numFmtId="3" fontId="1" fillId="2" borderId="3" xfId="0" applyNumberFormat="1" applyFont="1" applyFill="1" applyBorder="1"/>
    <xf numFmtId="3" fontId="1" fillId="2" borderId="16" xfId="0" applyNumberFormat="1" applyFont="1" applyFill="1" applyBorder="1"/>
    <xf numFmtId="3" fontId="1" fillId="2" borderId="1" xfId="0" applyNumberFormat="1" applyFont="1" applyFill="1" applyBorder="1"/>
    <xf numFmtId="3" fontId="1" fillId="2" borderId="17" xfId="0" applyNumberFormat="1" applyFont="1" applyFill="1" applyBorder="1"/>
    <xf numFmtId="3" fontId="1" fillId="2" borderId="5" xfId="0" applyNumberFormat="1" applyFont="1" applyFill="1" applyBorder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0" fontId="1" fillId="0" borderId="18" xfId="0" applyFont="1" applyBorder="1"/>
    <xf numFmtId="3" fontId="1" fillId="2" borderId="13" xfId="0" applyNumberFormat="1" applyFont="1" applyFill="1" applyBorder="1"/>
    <xf numFmtId="3" fontId="3" fillId="2" borderId="20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10" fontId="1" fillId="2" borderId="11" xfId="1" applyNumberFormat="1" applyFont="1" applyFill="1" applyBorder="1"/>
    <xf numFmtId="0" fontId="0" fillId="0" borderId="0" xfId="0" applyAlignment="1">
      <alignment horizontal="right"/>
    </xf>
    <xf numFmtId="0" fontId="1" fillId="0" borderId="24" xfId="0" applyFont="1" applyBorder="1"/>
    <xf numFmtId="3" fontId="1" fillId="2" borderId="11" xfId="0" applyNumberFormat="1" applyFont="1" applyFill="1" applyBorder="1"/>
    <xf numFmtId="0" fontId="1" fillId="0" borderId="27" xfId="0" applyFont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1" xfId="0" applyNumberFormat="1" applyFont="1" applyFill="1" applyBorder="1"/>
    <xf numFmtId="0" fontId="1" fillId="0" borderId="32" xfId="0" applyFont="1" applyBorder="1"/>
    <xf numFmtId="3" fontId="1" fillId="2" borderId="33" xfId="0" applyNumberFormat="1" applyFont="1" applyFill="1" applyBorder="1"/>
    <xf numFmtId="3" fontId="1" fillId="2" borderId="34" xfId="0" applyNumberFormat="1" applyFont="1" applyFill="1" applyBorder="1"/>
    <xf numFmtId="3" fontId="1" fillId="2" borderId="36" xfId="0" applyNumberFormat="1" applyFont="1" applyFill="1" applyBorder="1"/>
    <xf numFmtId="0" fontId="1" fillId="0" borderId="37" xfId="0" applyFont="1" applyBorder="1"/>
    <xf numFmtId="3" fontId="1" fillId="2" borderId="21" xfId="0" applyNumberFormat="1" applyFont="1" applyFill="1" applyBorder="1"/>
    <xf numFmtId="3" fontId="1" fillId="2" borderId="38" xfId="0" applyNumberFormat="1" applyFont="1" applyFill="1" applyBorder="1"/>
    <xf numFmtId="3" fontId="1" fillId="2" borderId="19" xfId="0" applyNumberFormat="1" applyFont="1" applyFill="1" applyBorder="1"/>
    <xf numFmtId="0" fontId="1" fillId="0" borderId="41" xfId="0" applyFont="1" applyBorder="1"/>
    <xf numFmtId="3" fontId="1" fillId="2" borderId="26" xfId="0" applyNumberFormat="1" applyFont="1" applyFill="1" applyBorder="1"/>
    <xf numFmtId="3" fontId="1" fillId="2" borderId="42" xfId="0" applyNumberFormat="1" applyFont="1" applyFill="1" applyBorder="1"/>
    <xf numFmtId="3" fontId="1" fillId="2" borderId="40" xfId="0" applyNumberFormat="1" applyFont="1" applyFill="1" applyBorder="1"/>
    <xf numFmtId="17" fontId="5" fillId="2" borderId="10" xfId="0" applyNumberFormat="1" applyFont="1" applyFill="1" applyBorder="1" applyAlignment="1">
      <alignment horizontal="center"/>
    </xf>
    <xf numFmtId="17" fontId="5" fillId="2" borderId="4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0" borderId="2" xfId="0" applyFont="1" applyBorder="1" applyAlignment="1">
      <alignment horizontal="right"/>
    </xf>
    <xf numFmtId="3" fontId="1" fillId="0" borderId="48" xfId="0" applyNumberFormat="1" applyFont="1" applyBorder="1"/>
    <xf numFmtId="3" fontId="3" fillId="4" borderId="4" xfId="0" applyNumberFormat="1" applyFont="1" applyFill="1" applyBorder="1"/>
    <xf numFmtId="3" fontId="7" fillId="4" borderId="4" xfId="0" applyNumberFormat="1" applyFont="1" applyFill="1" applyBorder="1"/>
    <xf numFmtId="3" fontId="3" fillId="5" borderId="10" xfId="0" applyNumberFormat="1" applyFont="1" applyFill="1" applyBorder="1"/>
    <xf numFmtId="0" fontId="8" fillId="0" borderId="11" xfId="0" applyFont="1" applyBorder="1" applyAlignment="1">
      <alignment horizontal="center"/>
    </xf>
    <xf numFmtId="3" fontId="3" fillId="0" borderId="11" xfId="0" applyNumberFormat="1" applyFont="1" applyBorder="1"/>
    <xf numFmtId="3" fontId="1" fillId="3" borderId="2" xfId="0" applyNumberFormat="1" applyFont="1" applyFill="1" applyBorder="1" applyAlignment="1">
      <alignment horizontal="right"/>
    </xf>
    <xf numFmtId="3" fontId="1" fillId="2" borderId="45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3" fillId="4" borderId="4" xfId="0" applyNumberFormat="1" applyFont="1" applyFill="1" applyBorder="1" applyAlignment="1">
      <alignment horizontal="right"/>
    </xf>
    <xf numFmtId="3" fontId="1" fillId="0" borderId="0" xfId="0" applyNumberFormat="1" applyFont="1"/>
    <xf numFmtId="3" fontId="3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1" fillId="6" borderId="0" xfId="0" applyNumberFormat="1" applyFont="1" applyFill="1"/>
    <xf numFmtId="3" fontId="1" fillId="7" borderId="0" xfId="0" applyNumberFormat="1" applyFont="1" applyFill="1"/>
    <xf numFmtId="3" fontId="3" fillId="5" borderId="4" xfId="0" applyNumberFormat="1" applyFont="1" applyFill="1" applyBorder="1"/>
    <xf numFmtId="17" fontId="5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30" xfId="0" applyNumberFormat="1" applyFont="1" applyFill="1" applyBorder="1"/>
    <xf numFmtId="3" fontId="1" fillId="2" borderId="35" xfId="0" applyNumberFormat="1" applyFont="1" applyFill="1" applyBorder="1"/>
    <xf numFmtId="3" fontId="1" fillId="2" borderId="39" xfId="0" applyNumberFormat="1" applyFont="1" applyFill="1" applyBorder="1"/>
    <xf numFmtId="3" fontId="1" fillId="2" borderId="43" xfId="0" applyNumberFormat="1" applyFont="1" applyFill="1" applyBorder="1"/>
    <xf numFmtId="3" fontId="1" fillId="3" borderId="44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0" fillId="0" borderId="46" xfId="0" applyBorder="1" applyAlignment="1">
      <alignment horizontal="center"/>
    </xf>
    <xf numFmtId="3" fontId="3" fillId="5" borderId="6" xfId="0" applyNumberFormat="1" applyFont="1" applyFill="1" applyBorder="1"/>
    <xf numFmtId="3" fontId="3" fillId="0" borderId="40" xfId="0" applyNumberFormat="1" applyFont="1" applyBorder="1"/>
    <xf numFmtId="10" fontId="1" fillId="0" borderId="51" xfId="0" applyNumberFormat="1" applyFont="1" applyBorder="1" applyAlignment="1">
      <alignment horizontal="right" vertical="center"/>
    </xf>
    <xf numFmtId="3" fontId="3" fillId="0" borderId="20" xfId="0" applyNumberFormat="1" applyFont="1" applyBorder="1"/>
    <xf numFmtId="3" fontId="3" fillId="0" borderId="2" xfId="0" applyNumberFormat="1" applyFont="1" applyBorder="1"/>
    <xf numFmtId="0" fontId="5" fillId="0" borderId="24" xfId="0" applyFont="1" applyBorder="1"/>
    <xf numFmtId="0" fontId="3" fillId="0" borderId="53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3" fontId="1" fillId="3" borderId="44" xfId="0" applyNumberFormat="1" applyFont="1" applyFill="1" applyBorder="1" applyAlignment="1">
      <alignment horizontal="right"/>
    </xf>
    <xf numFmtId="10" fontId="1" fillId="0" borderId="51" xfId="0" applyNumberFormat="1" applyFont="1" applyBorder="1" applyAlignment="1">
      <alignment horizontal="right"/>
    </xf>
    <xf numFmtId="3" fontId="1" fillId="2" borderId="22" xfId="0" applyNumberFormat="1" applyFont="1" applyFill="1" applyBorder="1"/>
    <xf numFmtId="3" fontId="1" fillId="2" borderId="54" xfId="0" applyNumberFormat="1" applyFont="1" applyFill="1" applyBorder="1"/>
    <xf numFmtId="3" fontId="1" fillId="2" borderId="55" xfId="0" applyNumberFormat="1" applyFont="1" applyFill="1" applyBorder="1"/>
    <xf numFmtId="3" fontId="3" fillId="0" borderId="45" xfId="0" applyNumberFormat="1" applyFont="1" applyBorder="1"/>
    <xf numFmtId="3" fontId="1" fillId="2" borderId="20" xfId="0" applyNumberFormat="1" applyFont="1" applyFill="1" applyBorder="1"/>
    <xf numFmtId="3" fontId="1" fillId="3" borderId="45" xfId="0" applyNumberFormat="1" applyFont="1" applyFill="1" applyBorder="1" applyAlignment="1">
      <alignment horizontal="right"/>
    </xf>
    <xf numFmtId="10" fontId="1" fillId="0" borderId="23" xfId="0" applyNumberFormat="1" applyFont="1" applyBorder="1" applyAlignment="1">
      <alignment horizontal="right"/>
    </xf>
    <xf numFmtId="3" fontId="3" fillId="3" borderId="40" xfId="0" applyNumberFormat="1" applyFont="1" applyFill="1" applyBorder="1" applyAlignment="1">
      <alignment horizontal="right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3" fontId="3" fillId="3" borderId="19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0" fontId="1" fillId="0" borderId="2" xfId="0" applyNumberFormat="1" applyFont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3" fontId="1" fillId="2" borderId="57" xfId="0" applyNumberFormat="1" applyFont="1" applyFill="1" applyBorder="1" applyAlignment="1">
      <alignment vertical="center"/>
    </xf>
    <xf numFmtId="10" fontId="1" fillId="0" borderId="45" xfId="0" applyNumberFormat="1" applyFont="1" applyBorder="1" applyAlignment="1">
      <alignment horizontal="right"/>
    </xf>
    <xf numFmtId="0" fontId="1" fillId="0" borderId="56" xfId="0" applyFont="1" applyBorder="1"/>
    <xf numFmtId="0" fontId="1" fillId="0" borderId="49" xfId="0" applyFont="1" applyBorder="1"/>
    <xf numFmtId="0" fontId="1" fillId="0" borderId="52" xfId="0" applyFont="1" applyBorder="1"/>
    <xf numFmtId="0" fontId="1" fillId="8" borderId="0" xfId="0" applyFont="1" applyFill="1"/>
    <xf numFmtId="0" fontId="0" fillId="8" borderId="0" xfId="0" applyFill="1"/>
    <xf numFmtId="10" fontId="1" fillId="0" borderId="46" xfId="0" applyNumberFormat="1" applyFont="1" applyBorder="1" applyAlignment="1">
      <alignment horizontal="right" vertical="center"/>
    </xf>
    <xf numFmtId="10" fontId="1" fillId="0" borderId="50" xfId="0" applyNumberFormat="1" applyFont="1" applyBorder="1" applyAlignment="1">
      <alignment horizontal="right" vertical="center"/>
    </xf>
    <xf numFmtId="10" fontId="1" fillId="0" borderId="51" xfId="0" applyNumberFormat="1" applyFont="1" applyBorder="1" applyAlignment="1">
      <alignment horizontal="right" vertical="center"/>
    </xf>
    <xf numFmtId="10" fontId="1" fillId="0" borderId="47" xfId="0" applyNumberFormat="1" applyFont="1" applyBorder="1" applyAlignment="1">
      <alignment horizontal="right" vertical="center"/>
    </xf>
    <xf numFmtId="10" fontId="1" fillId="0" borderId="2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19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 vertical="center"/>
    </xf>
    <xf numFmtId="3" fontId="1" fillId="3" borderId="44" xfId="0" applyNumberFormat="1" applyFont="1" applyFill="1" applyBorder="1" applyAlignment="1">
      <alignment horizontal="right" vertical="center"/>
    </xf>
    <xf numFmtId="3" fontId="1" fillId="3" borderId="45" xfId="0" applyNumberFormat="1" applyFont="1" applyFill="1" applyBorder="1" applyAlignment="1">
      <alignment horizontal="right" vertical="center"/>
    </xf>
    <xf numFmtId="3" fontId="1" fillId="3" borderId="25" xfId="0" applyNumberFormat="1" applyFont="1" applyFill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Časový průběh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Plán plnění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List1!$D$28:$O$28</c:f>
              <c:numCache>
                <c:formatCode>#,##0</c:formatCode>
                <c:ptCount val="12"/>
                <c:pt idx="0">
                  <c:v>8600</c:v>
                </c:pt>
                <c:pt idx="1">
                  <c:v>3250</c:v>
                </c:pt>
                <c:pt idx="2">
                  <c:v>7260</c:v>
                </c:pt>
                <c:pt idx="3">
                  <c:v>350</c:v>
                </c:pt>
                <c:pt idx="4">
                  <c:v>2120</c:v>
                </c:pt>
                <c:pt idx="5">
                  <c:v>4220</c:v>
                </c:pt>
                <c:pt idx="6">
                  <c:v>4655</c:v>
                </c:pt>
                <c:pt idx="7">
                  <c:v>850</c:v>
                </c:pt>
                <c:pt idx="8">
                  <c:v>3090</c:v>
                </c:pt>
                <c:pt idx="9">
                  <c:v>2150</c:v>
                </c:pt>
                <c:pt idx="10">
                  <c:v>2300</c:v>
                </c:pt>
                <c:pt idx="11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5-40E7-9634-6A23D95FA64E}"/>
            </c:ext>
          </c:extLst>
        </c:ser>
        <c:ser>
          <c:idx val="1"/>
          <c:order val="1"/>
          <c:tx>
            <c:v>Skutečné plnění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List1!$D$29:$O$29</c:f>
              <c:numCache>
                <c:formatCode>#,##0</c:formatCode>
                <c:ptCount val="12"/>
                <c:pt idx="0">
                  <c:v>8673</c:v>
                </c:pt>
                <c:pt idx="1">
                  <c:v>5484</c:v>
                </c:pt>
                <c:pt idx="2">
                  <c:v>4435</c:v>
                </c:pt>
                <c:pt idx="3">
                  <c:v>1203</c:v>
                </c:pt>
                <c:pt idx="4">
                  <c:v>2464</c:v>
                </c:pt>
                <c:pt idx="5">
                  <c:v>3018</c:v>
                </c:pt>
                <c:pt idx="6">
                  <c:v>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4-402C-A912-82D8E7B07F39}"/>
            </c:ext>
          </c:extLst>
        </c:ser>
        <c:ser>
          <c:idx val="2"/>
          <c:order val="2"/>
          <c:tx>
            <c:v>Kumulace plánu 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List1!$D$30:$O$30</c:f>
              <c:numCache>
                <c:formatCode>#,##0</c:formatCode>
                <c:ptCount val="12"/>
                <c:pt idx="0">
                  <c:v>8600</c:v>
                </c:pt>
                <c:pt idx="1">
                  <c:v>11850</c:v>
                </c:pt>
                <c:pt idx="2">
                  <c:v>19110</c:v>
                </c:pt>
                <c:pt idx="3">
                  <c:v>19460</c:v>
                </c:pt>
                <c:pt idx="4">
                  <c:v>21580</c:v>
                </c:pt>
                <c:pt idx="5">
                  <c:v>25800</c:v>
                </c:pt>
                <c:pt idx="6">
                  <c:v>30455</c:v>
                </c:pt>
                <c:pt idx="7">
                  <c:v>31305</c:v>
                </c:pt>
                <c:pt idx="8">
                  <c:v>34395</c:v>
                </c:pt>
                <c:pt idx="9">
                  <c:v>36545</c:v>
                </c:pt>
                <c:pt idx="10">
                  <c:v>38845</c:v>
                </c:pt>
                <c:pt idx="11">
                  <c:v>40545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3-442F-BA26-52A768C2BDCA}"/>
            </c:ext>
          </c:extLst>
        </c:ser>
        <c:ser>
          <c:idx val="3"/>
          <c:order val="3"/>
          <c:tx>
            <c:v>Kumulace skutečného plnění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List1!$D$31:$O$31</c:f>
              <c:numCache>
                <c:formatCode>#,##0</c:formatCode>
                <c:ptCount val="12"/>
                <c:pt idx="0">
                  <c:v>8673</c:v>
                </c:pt>
                <c:pt idx="1">
                  <c:v>14157</c:v>
                </c:pt>
                <c:pt idx="2">
                  <c:v>18592</c:v>
                </c:pt>
                <c:pt idx="3">
                  <c:v>19795</c:v>
                </c:pt>
                <c:pt idx="4">
                  <c:v>22259</c:v>
                </c:pt>
                <c:pt idx="5">
                  <c:v>25277</c:v>
                </c:pt>
                <c:pt idx="6">
                  <c:v>26856</c:v>
                </c:pt>
                <c:pt idx="7">
                  <c:v>26856</c:v>
                </c:pt>
                <c:pt idx="8">
                  <c:v>26856</c:v>
                </c:pt>
                <c:pt idx="9">
                  <c:v>26856</c:v>
                </c:pt>
                <c:pt idx="10">
                  <c:v>26856</c:v>
                </c:pt>
                <c:pt idx="11">
                  <c:v>26856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33-442F-BA26-52A768C2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956312"/>
        <c:axId val="442950432"/>
      </c:barChart>
      <c:dateAx>
        <c:axId val="4429563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2950432"/>
        <c:crosses val="autoZero"/>
        <c:auto val="1"/>
        <c:lblOffset val="100"/>
        <c:baseTimeUnit val="months"/>
      </c:dateAx>
      <c:valAx>
        <c:axId val="4429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295631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2152651</xdr:colOff>
      <xdr:row>32</xdr:row>
      <xdr:rowOff>47623</xdr:rowOff>
    </xdr:from>
    <xdr:to>
      <xdr:col>17</xdr:col>
      <xdr:colOff>382628</xdr:colOff>
      <xdr:row>57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5F5F954-D36E-6CDB-1D1B-F11E9B33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49"/>
  <sheetViews>
    <sheetView tabSelected="1" topLeftCell="A7" zoomScale="117" zoomScaleNormal="117" workbookViewId="0">
      <selection activeCell="L17" sqref="L17"/>
    </sheetView>
  </sheetViews>
  <sheetFormatPr defaultRowHeight="15" x14ac:dyDescent="0.25"/>
  <cols>
    <col min="1" max="1" width="3.42578125" customWidth="1"/>
    <col min="2" max="2" width="5.85546875" style="50" customWidth="1"/>
    <col min="3" max="3" width="57.140625" customWidth="1"/>
    <col min="4" max="9" width="6.42578125" bestFit="1" customWidth="1"/>
    <col min="10" max="10" width="6.85546875" customWidth="1"/>
    <col min="11" max="11" width="6.42578125" bestFit="1" customWidth="1"/>
    <col min="12" max="12" width="6.7109375" customWidth="1"/>
    <col min="13" max="14" width="6.42578125" bestFit="1" customWidth="1"/>
    <col min="15" max="15" width="7.7109375" customWidth="1"/>
    <col min="16" max="16" width="8" customWidth="1"/>
    <col min="17" max="17" width="12.7109375" customWidth="1"/>
    <col min="18" max="18" width="8.7109375" style="19" customWidth="1"/>
    <col min="20" max="20" width="9.140625" style="19"/>
    <col min="22" max="22" width="12.42578125" customWidth="1"/>
  </cols>
  <sheetData>
    <row r="2" spans="2:22" x14ac:dyDescent="0.25">
      <c r="C2" s="3"/>
      <c r="D2" s="117" t="s">
        <v>17</v>
      </c>
      <c r="E2" s="117"/>
      <c r="F2" s="117"/>
      <c r="G2" s="117"/>
      <c r="H2" s="117"/>
      <c r="I2" s="117"/>
      <c r="J2" s="117"/>
      <c r="K2" s="117"/>
      <c r="L2" s="117"/>
      <c r="M2" s="117"/>
      <c r="N2" s="4"/>
      <c r="O2" s="4"/>
      <c r="P2" s="3"/>
    </row>
    <row r="3" spans="2:22" ht="15.75" thickBot="1" x14ac:dyDescent="0.3">
      <c r="C3" s="3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spans="2:22" ht="15.75" thickBot="1" x14ac:dyDescent="0.3">
      <c r="B4" s="78" t="s">
        <v>7</v>
      </c>
      <c r="C4" s="76" t="s">
        <v>13</v>
      </c>
      <c r="D4" s="38">
        <v>45292</v>
      </c>
      <c r="E4" s="39">
        <v>45323</v>
      </c>
      <c r="F4" s="39">
        <v>45352</v>
      </c>
      <c r="G4" s="39">
        <v>45383</v>
      </c>
      <c r="H4" s="39">
        <v>45413</v>
      </c>
      <c r="I4" s="39">
        <v>45444</v>
      </c>
      <c r="J4" s="39">
        <v>45474</v>
      </c>
      <c r="K4" s="39">
        <v>45505</v>
      </c>
      <c r="L4" s="39">
        <v>45536</v>
      </c>
      <c r="M4" s="39">
        <v>45566</v>
      </c>
      <c r="N4" s="39">
        <v>45597</v>
      </c>
      <c r="O4" s="59">
        <v>45627</v>
      </c>
      <c r="P4" s="46" t="s">
        <v>4</v>
      </c>
      <c r="Q4" s="40" t="s">
        <v>35</v>
      </c>
      <c r="R4" s="41" t="s">
        <v>8</v>
      </c>
      <c r="S4" s="69" t="s">
        <v>9</v>
      </c>
      <c r="T4" s="70" t="s">
        <v>16</v>
      </c>
    </row>
    <row r="5" spans="2:22" ht="15.75" thickBot="1" x14ac:dyDescent="0.3">
      <c r="B5" s="83">
        <v>2212</v>
      </c>
      <c r="C5" s="34" t="s">
        <v>18</v>
      </c>
      <c r="D5" s="35"/>
      <c r="E5" s="36"/>
      <c r="F5" s="36"/>
      <c r="G5" s="36"/>
      <c r="H5" s="36">
        <v>120</v>
      </c>
      <c r="I5" s="36"/>
      <c r="J5" s="36"/>
      <c r="K5" s="36"/>
      <c r="L5" s="36"/>
      <c r="M5" s="36"/>
      <c r="N5" s="36"/>
      <c r="O5" s="67"/>
      <c r="P5" s="72">
        <f t="shared" ref="P5:P27" si="0">SUM(D5:O5)</f>
        <v>120</v>
      </c>
      <c r="Q5" s="37">
        <v>100</v>
      </c>
      <c r="R5" s="85">
        <f>P5</f>
        <v>120</v>
      </c>
      <c r="S5" s="94">
        <f>Q5</f>
        <v>100</v>
      </c>
      <c r="T5" s="86">
        <f>S5/R5</f>
        <v>0.83333333333333337</v>
      </c>
    </row>
    <row r="6" spans="2:22" ht="15.75" thickBot="1" x14ac:dyDescent="0.3">
      <c r="B6" s="124">
        <v>2219</v>
      </c>
      <c r="C6" s="22" t="s">
        <v>19</v>
      </c>
      <c r="D6" s="23"/>
      <c r="E6" s="24"/>
      <c r="F6" s="24"/>
      <c r="G6" s="24"/>
      <c r="H6" s="24"/>
      <c r="I6" s="24">
        <v>1400</v>
      </c>
      <c r="J6" s="24">
        <v>1400</v>
      </c>
      <c r="K6" s="24"/>
      <c r="L6" s="24"/>
      <c r="M6" s="24"/>
      <c r="N6" s="24"/>
      <c r="O6" s="64"/>
      <c r="P6" s="47">
        <f t="shared" si="0"/>
        <v>2800</v>
      </c>
      <c r="Q6" s="25">
        <v>863</v>
      </c>
      <c r="R6" s="121">
        <f>P6+P7+P8+P9+P11+P10</f>
        <v>9420</v>
      </c>
      <c r="S6" s="118">
        <f>Q6+Q7+Q8+Q9+Q11+Q10</f>
        <v>1063</v>
      </c>
      <c r="T6" s="109">
        <f t="shared" ref="T6:T29" si="1">S6/R6</f>
        <v>0.11284501061571126</v>
      </c>
    </row>
    <row r="7" spans="2:22" ht="15.75" thickBot="1" x14ac:dyDescent="0.3">
      <c r="B7" s="125"/>
      <c r="C7" s="4" t="s">
        <v>20</v>
      </c>
      <c r="D7" s="7"/>
      <c r="E7" s="8"/>
      <c r="F7" s="8"/>
      <c r="G7" s="8"/>
      <c r="H7" s="8">
        <v>200</v>
      </c>
      <c r="I7" s="8"/>
      <c r="J7" s="8"/>
      <c r="K7" s="8"/>
      <c r="L7" s="8"/>
      <c r="M7" s="8"/>
      <c r="N7" s="8"/>
      <c r="O7" s="62"/>
      <c r="P7" s="47">
        <f t="shared" si="0"/>
        <v>200</v>
      </c>
      <c r="Q7" s="14"/>
      <c r="R7" s="123"/>
      <c r="S7" s="119"/>
      <c r="T7" s="110"/>
    </row>
    <row r="8" spans="2:22" ht="15.75" thickBot="1" x14ac:dyDescent="0.3">
      <c r="B8" s="126"/>
      <c r="C8" s="4" t="s">
        <v>21</v>
      </c>
      <c r="D8" s="9"/>
      <c r="E8" s="10"/>
      <c r="F8" s="10"/>
      <c r="G8" s="10"/>
      <c r="H8" s="10"/>
      <c r="I8" s="10"/>
      <c r="J8" s="10">
        <v>200</v>
      </c>
      <c r="K8" s="10"/>
      <c r="L8" s="10"/>
      <c r="M8" s="10"/>
      <c r="N8" s="10"/>
      <c r="O8" s="63"/>
      <c r="P8" s="47">
        <f t="shared" si="0"/>
        <v>200</v>
      </c>
      <c r="Q8" s="17"/>
      <c r="R8" s="123"/>
      <c r="S8" s="119"/>
      <c r="T8" s="110"/>
    </row>
    <row r="9" spans="2:22" ht="15.75" thickBot="1" x14ac:dyDescent="0.3">
      <c r="B9" s="126"/>
      <c r="C9" s="4" t="s">
        <v>22</v>
      </c>
      <c r="D9" s="9"/>
      <c r="E9" s="10"/>
      <c r="F9" s="10"/>
      <c r="G9" s="10"/>
      <c r="H9" s="10"/>
      <c r="I9" s="10">
        <v>320</v>
      </c>
      <c r="J9" s="10"/>
      <c r="K9" s="10"/>
      <c r="L9" s="10"/>
      <c r="M9" s="10"/>
      <c r="N9" s="10"/>
      <c r="O9" s="63"/>
      <c r="P9" s="47">
        <f t="shared" si="0"/>
        <v>320</v>
      </c>
      <c r="Q9" s="17"/>
      <c r="R9" s="123"/>
      <c r="S9" s="119"/>
      <c r="T9" s="110"/>
    </row>
    <row r="10" spans="2:22" ht="15.75" thickBot="1" x14ac:dyDescent="0.3">
      <c r="B10" s="126"/>
      <c r="C10" s="107" t="s">
        <v>32</v>
      </c>
      <c r="D10" s="9"/>
      <c r="E10" s="10"/>
      <c r="F10" s="10"/>
      <c r="G10" s="10"/>
      <c r="H10" s="10"/>
      <c r="I10" s="10">
        <v>100</v>
      </c>
      <c r="J10" s="10">
        <v>100</v>
      </c>
      <c r="K10" s="10"/>
      <c r="L10" s="10">
        <v>1600</v>
      </c>
      <c r="M10" s="10">
        <v>1900</v>
      </c>
      <c r="N10" s="10">
        <v>1500</v>
      </c>
      <c r="O10" s="63">
        <v>700</v>
      </c>
      <c r="P10" s="47">
        <f t="shared" si="0"/>
        <v>5900</v>
      </c>
      <c r="Q10" s="17">
        <v>200</v>
      </c>
      <c r="R10" s="123"/>
      <c r="S10" s="119"/>
      <c r="T10" s="111"/>
      <c r="U10" s="108"/>
      <c r="V10" t="s">
        <v>34</v>
      </c>
    </row>
    <row r="11" spans="2:22" ht="15.75" thickBot="1" x14ac:dyDescent="0.3">
      <c r="B11" s="127"/>
      <c r="C11" s="104" t="s">
        <v>23</v>
      </c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65"/>
      <c r="P11" s="47">
        <f t="shared" si="0"/>
        <v>0</v>
      </c>
      <c r="Q11" s="29"/>
      <c r="R11" s="122"/>
      <c r="S11" s="120"/>
      <c r="T11" s="112"/>
    </row>
    <row r="12" spans="2:22" ht="15.75" thickBot="1" x14ac:dyDescent="0.3">
      <c r="B12" s="80">
        <v>2221</v>
      </c>
      <c r="C12" s="20" t="s">
        <v>24</v>
      </c>
      <c r="D12" s="87"/>
      <c r="E12" s="88"/>
      <c r="F12" s="88"/>
      <c r="G12" s="88">
        <v>350</v>
      </c>
      <c r="H12" s="88"/>
      <c r="I12" s="88"/>
      <c r="J12" s="88"/>
      <c r="K12" s="88"/>
      <c r="L12" s="88"/>
      <c r="M12" s="88"/>
      <c r="N12" s="88"/>
      <c r="O12" s="89"/>
      <c r="P12" s="90">
        <f t="shared" si="0"/>
        <v>350</v>
      </c>
      <c r="Q12" s="91">
        <v>103</v>
      </c>
      <c r="R12" s="92">
        <f>P12</f>
        <v>350</v>
      </c>
      <c r="S12" s="96">
        <f>Q12</f>
        <v>103</v>
      </c>
      <c r="T12" s="93">
        <f>S12/R12</f>
        <v>0.29428571428571426</v>
      </c>
    </row>
    <row r="13" spans="2:22" ht="15.75" thickBot="1" x14ac:dyDescent="0.3">
      <c r="B13" s="128">
        <v>2310</v>
      </c>
      <c r="C13" s="13" t="s">
        <v>25</v>
      </c>
      <c r="D13" s="5">
        <v>200</v>
      </c>
      <c r="E13" s="6"/>
      <c r="F13" s="6"/>
      <c r="G13" s="6"/>
      <c r="H13" s="6">
        <v>1500</v>
      </c>
      <c r="I13" s="6">
        <v>1800</v>
      </c>
      <c r="J13" s="6">
        <v>2300</v>
      </c>
      <c r="K13" s="6">
        <v>200</v>
      </c>
      <c r="L13" s="6"/>
      <c r="M13" s="6"/>
      <c r="N13" s="6"/>
      <c r="O13" s="61"/>
      <c r="P13" s="74">
        <f t="shared" si="0"/>
        <v>6000</v>
      </c>
      <c r="Q13" s="16">
        <v>3445</v>
      </c>
      <c r="R13" s="123">
        <f>P13+P14</f>
        <v>6150</v>
      </c>
      <c r="S13" s="119">
        <f>Q13+Q14</f>
        <v>3445</v>
      </c>
      <c r="T13" s="113">
        <f t="shared" si="1"/>
        <v>0.56016260162601628</v>
      </c>
    </row>
    <row r="14" spans="2:22" ht="15.75" thickBot="1" x14ac:dyDescent="0.3">
      <c r="B14" s="129"/>
      <c r="C14" s="26" t="s">
        <v>15</v>
      </c>
      <c r="D14" s="27"/>
      <c r="E14" s="28">
        <v>150</v>
      </c>
      <c r="F14" s="28"/>
      <c r="G14" s="28"/>
      <c r="H14" s="28"/>
      <c r="I14" s="28"/>
      <c r="J14" s="28"/>
      <c r="K14" s="28"/>
      <c r="L14" s="28"/>
      <c r="M14" s="28"/>
      <c r="N14" s="28"/>
      <c r="O14" s="65"/>
      <c r="P14" s="47">
        <f t="shared" si="0"/>
        <v>150</v>
      </c>
      <c r="Q14" s="29"/>
      <c r="R14" s="122"/>
      <c r="S14" s="120"/>
      <c r="T14" s="110"/>
    </row>
    <row r="15" spans="2:22" ht="15.75" thickBot="1" x14ac:dyDescent="0.3">
      <c r="B15" s="128">
        <v>2321</v>
      </c>
      <c r="C15" s="13" t="s">
        <v>10</v>
      </c>
      <c r="D15" s="5"/>
      <c r="E15" s="6"/>
      <c r="F15" s="6">
        <v>260</v>
      </c>
      <c r="G15" s="6"/>
      <c r="H15" s="6"/>
      <c r="I15" s="6"/>
      <c r="J15" s="6"/>
      <c r="K15" s="6"/>
      <c r="L15" s="6"/>
      <c r="M15" s="6"/>
      <c r="N15" s="6"/>
      <c r="O15" s="61"/>
      <c r="P15" s="47">
        <f t="shared" si="0"/>
        <v>260</v>
      </c>
      <c r="Q15" s="16">
        <v>121</v>
      </c>
      <c r="R15" s="121">
        <f>P15+P16</f>
        <v>560</v>
      </c>
      <c r="S15" s="118">
        <f>Q15+Q16</f>
        <v>121</v>
      </c>
      <c r="T15" s="110">
        <f t="shared" si="1"/>
        <v>0.21607142857142858</v>
      </c>
    </row>
    <row r="16" spans="2:22" ht="15.75" thickBot="1" x14ac:dyDescent="0.3">
      <c r="B16" s="128"/>
      <c r="C16" s="4" t="s">
        <v>26</v>
      </c>
      <c r="D16" s="9"/>
      <c r="E16" s="10"/>
      <c r="F16" s="10"/>
      <c r="G16" s="10"/>
      <c r="H16" s="10"/>
      <c r="I16" s="10"/>
      <c r="J16" s="10"/>
      <c r="K16" s="10">
        <v>300</v>
      </c>
      <c r="L16" s="10"/>
      <c r="M16" s="10"/>
      <c r="N16" s="10"/>
      <c r="O16" s="63"/>
      <c r="P16" s="47">
        <f t="shared" si="0"/>
        <v>300</v>
      </c>
      <c r="Q16" s="17"/>
      <c r="R16" s="122"/>
      <c r="S16" s="120"/>
      <c r="T16" s="110"/>
    </row>
    <row r="17" spans="2:20" ht="15.75" thickBot="1" x14ac:dyDescent="0.3">
      <c r="B17" s="83">
        <v>2412</v>
      </c>
      <c r="C17" s="34" t="s">
        <v>0</v>
      </c>
      <c r="D17" s="35"/>
      <c r="E17" s="36"/>
      <c r="F17" s="36"/>
      <c r="G17" s="36"/>
      <c r="H17" s="36"/>
      <c r="I17" s="36"/>
      <c r="J17" s="36"/>
      <c r="K17" s="36"/>
      <c r="L17" s="36">
        <v>500</v>
      </c>
      <c r="M17" s="36"/>
      <c r="N17" s="36">
        <v>500</v>
      </c>
      <c r="O17" s="67"/>
      <c r="P17" s="72">
        <f t="shared" si="0"/>
        <v>1000</v>
      </c>
      <c r="Q17" s="37">
        <v>161</v>
      </c>
      <c r="R17" s="92">
        <f>P17</f>
        <v>1000</v>
      </c>
      <c r="S17" s="94">
        <f t="shared" ref="S17:S20" si="2">Q17</f>
        <v>161</v>
      </c>
      <c r="T17" s="86">
        <f t="shared" si="1"/>
        <v>0.161</v>
      </c>
    </row>
    <row r="18" spans="2:20" ht="15.75" thickBot="1" x14ac:dyDescent="0.3">
      <c r="B18" s="79">
        <v>3111</v>
      </c>
      <c r="C18" s="20" t="s">
        <v>27</v>
      </c>
      <c r="D18" s="11"/>
      <c r="E18" s="12"/>
      <c r="F18" s="12"/>
      <c r="G18" s="12"/>
      <c r="H18" s="12"/>
      <c r="I18" s="12"/>
      <c r="J18" s="12">
        <v>655</v>
      </c>
      <c r="K18" s="12"/>
      <c r="L18" s="12"/>
      <c r="M18" s="12"/>
      <c r="N18" s="12"/>
      <c r="O18" s="60"/>
      <c r="P18" s="75">
        <f t="shared" si="0"/>
        <v>655</v>
      </c>
      <c r="Q18" s="21"/>
      <c r="R18" s="92">
        <f>P18</f>
        <v>655</v>
      </c>
      <c r="S18" s="94">
        <f t="shared" ref="S18" si="3">Q18</f>
        <v>0</v>
      </c>
      <c r="T18" s="86">
        <f t="shared" ref="T18" si="4">S18/R18</f>
        <v>0</v>
      </c>
    </row>
    <row r="19" spans="2:20" ht="15.75" thickBot="1" x14ac:dyDescent="0.3">
      <c r="B19" s="81">
        <v>3113</v>
      </c>
      <c r="C19" s="30" t="s">
        <v>33</v>
      </c>
      <c r="D19" s="31"/>
      <c r="E19" s="32"/>
      <c r="F19" s="32"/>
      <c r="G19" s="32"/>
      <c r="H19" s="32"/>
      <c r="I19" s="32"/>
      <c r="J19" s="32"/>
      <c r="K19" s="32"/>
      <c r="L19" s="32">
        <v>340</v>
      </c>
      <c r="M19" s="32"/>
      <c r="N19" s="32"/>
      <c r="O19" s="66"/>
      <c r="P19" s="74">
        <f t="shared" si="0"/>
        <v>340</v>
      </c>
      <c r="Q19" s="33">
        <v>120</v>
      </c>
      <c r="R19" s="92">
        <f>P19</f>
        <v>340</v>
      </c>
      <c r="S19" s="96">
        <f>Q19</f>
        <v>120</v>
      </c>
      <c r="T19" s="93">
        <f t="shared" si="1"/>
        <v>0.35294117647058826</v>
      </c>
    </row>
    <row r="20" spans="2:20" ht="15.75" thickBot="1" x14ac:dyDescent="0.3">
      <c r="B20" s="83">
        <v>3392</v>
      </c>
      <c r="C20" s="34" t="s">
        <v>1</v>
      </c>
      <c r="D20" s="35">
        <v>8400</v>
      </c>
      <c r="E20" s="36">
        <v>3100</v>
      </c>
      <c r="F20" s="36">
        <v>7000</v>
      </c>
      <c r="G20" s="36"/>
      <c r="H20" s="36"/>
      <c r="I20" s="36"/>
      <c r="J20" s="36"/>
      <c r="K20" s="36"/>
      <c r="L20" s="36"/>
      <c r="M20" s="36"/>
      <c r="N20" s="36"/>
      <c r="O20" s="67"/>
      <c r="P20" s="72">
        <f t="shared" si="0"/>
        <v>18500</v>
      </c>
      <c r="Q20" s="37">
        <v>18928</v>
      </c>
      <c r="R20" s="101">
        <f>P20</f>
        <v>18500</v>
      </c>
      <c r="S20" s="94">
        <f t="shared" si="2"/>
        <v>18928</v>
      </c>
      <c r="T20" s="86">
        <f t="shared" si="1"/>
        <v>1.0231351351351352</v>
      </c>
    </row>
    <row r="21" spans="2:20" ht="15.75" thickBot="1" x14ac:dyDescent="0.3">
      <c r="B21" s="132">
        <v>3613</v>
      </c>
      <c r="C21" s="105" t="s">
        <v>28</v>
      </c>
      <c r="D21" s="23"/>
      <c r="E21" s="24"/>
      <c r="F21" s="24"/>
      <c r="G21" s="24"/>
      <c r="H21" s="24"/>
      <c r="I21" s="24">
        <v>600</v>
      </c>
      <c r="J21" s="24"/>
      <c r="K21" s="24"/>
      <c r="L21" s="24"/>
      <c r="M21" s="24"/>
      <c r="N21" s="24"/>
      <c r="O21" s="64"/>
      <c r="P21" s="47">
        <f t="shared" si="0"/>
        <v>600</v>
      </c>
      <c r="Q21" s="25">
        <v>35</v>
      </c>
      <c r="R21" s="121">
        <f>P21+P22</f>
        <v>1250</v>
      </c>
      <c r="S21" s="118">
        <f>Q21+Q22</f>
        <v>35</v>
      </c>
      <c r="T21" s="109">
        <f t="shared" si="1"/>
        <v>2.8000000000000001E-2</v>
      </c>
    </row>
    <row r="22" spans="2:20" ht="15.75" thickBot="1" x14ac:dyDescent="0.3">
      <c r="B22" s="128"/>
      <c r="C22" s="4" t="s">
        <v>29</v>
      </c>
      <c r="D22" s="9"/>
      <c r="E22" s="10"/>
      <c r="F22" s="10"/>
      <c r="G22" s="10"/>
      <c r="H22" s="10"/>
      <c r="I22" s="10"/>
      <c r="J22" s="10"/>
      <c r="K22" s="10"/>
      <c r="L22" s="10">
        <v>650</v>
      </c>
      <c r="M22" s="10"/>
      <c r="N22" s="10"/>
      <c r="O22" s="63"/>
      <c r="P22" s="72">
        <f t="shared" si="0"/>
        <v>650</v>
      </c>
      <c r="Q22" s="17"/>
      <c r="R22" s="123"/>
      <c r="S22" s="119"/>
      <c r="T22" s="111"/>
    </row>
    <row r="23" spans="2:20" ht="15.75" thickBot="1" x14ac:dyDescent="0.3">
      <c r="B23" s="79">
        <v>3635</v>
      </c>
      <c r="C23" s="106" t="s">
        <v>30</v>
      </c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>
        <v>300</v>
      </c>
      <c r="O23" s="60"/>
      <c r="P23" s="47">
        <f t="shared" si="0"/>
        <v>300</v>
      </c>
      <c r="Q23" s="21"/>
      <c r="R23" s="48">
        <f t="shared" ref="R23:R24" si="5">P23</f>
        <v>300</v>
      </c>
      <c r="S23" s="97">
        <f t="shared" ref="S23:S27" si="6">Q23</f>
        <v>0</v>
      </c>
      <c r="T23" s="100">
        <f t="shared" si="1"/>
        <v>0</v>
      </c>
    </row>
    <row r="24" spans="2:20" ht="15.75" thickBot="1" x14ac:dyDescent="0.3">
      <c r="B24" s="81">
        <v>3636</v>
      </c>
      <c r="C24" s="30" t="s">
        <v>2</v>
      </c>
      <c r="D24" s="31"/>
      <c r="E24" s="32"/>
      <c r="F24" s="32"/>
      <c r="G24" s="32"/>
      <c r="H24" s="32"/>
      <c r="I24" s="32"/>
      <c r="J24" s="32"/>
      <c r="K24" s="32">
        <v>300</v>
      </c>
      <c r="L24" s="32"/>
      <c r="M24" s="32">
        <v>200</v>
      </c>
      <c r="N24" s="32"/>
      <c r="O24" s="66"/>
      <c r="P24" s="74">
        <f t="shared" si="0"/>
        <v>500</v>
      </c>
      <c r="Q24" s="33"/>
      <c r="R24" s="92">
        <f t="shared" si="5"/>
        <v>500</v>
      </c>
      <c r="S24" s="98">
        <f t="shared" si="6"/>
        <v>0</v>
      </c>
      <c r="T24" s="93">
        <f t="shared" si="1"/>
        <v>0</v>
      </c>
    </row>
    <row r="25" spans="2:20" ht="15.75" thickBot="1" x14ac:dyDescent="0.3">
      <c r="B25" s="82">
        <v>3745</v>
      </c>
      <c r="C25" s="34" t="s">
        <v>11</v>
      </c>
      <c r="D25" s="102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7">
        <v>1000</v>
      </c>
      <c r="P25" s="72">
        <f t="shared" si="0"/>
        <v>1000</v>
      </c>
      <c r="Q25" s="37">
        <v>1827</v>
      </c>
      <c r="R25" s="68">
        <f>P25</f>
        <v>1000</v>
      </c>
      <c r="S25" s="95">
        <f>Q25</f>
        <v>1827</v>
      </c>
      <c r="T25" s="73">
        <f t="shared" si="1"/>
        <v>1.827</v>
      </c>
    </row>
    <row r="26" spans="2:20" ht="15.75" thickBot="1" x14ac:dyDescent="0.3">
      <c r="B26" s="80">
        <v>6171</v>
      </c>
      <c r="C26" s="34" t="s">
        <v>31</v>
      </c>
      <c r="D26" s="102"/>
      <c r="E26" s="36"/>
      <c r="F26" s="36"/>
      <c r="G26" s="36"/>
      <c r="H26" s="36">
        <v>300</v>
      </c>
      <c r="I26" s="36"/>
      <c r="J26" s="36"/>
      <c r="K26" s="36"/>
      <c r="L26" s="36"/>
      <c r="M26" s="36"/>
      <c r="N26" s="36"/>
      <c r="O26" s="67"/>
      <c r="P26" s="72">
        <f t="shared" si="0"/>
        <v>300</v>
      </c>
      <c r="Q26" s="37">
        <v>225</v>
      </c>
      <c r="R26" s="68">
        <f>P26</f>
        <v>300</v>
      </c>
      <c r="S26" s="95">
        <f>Q26</f>
        <v>225</v>
      </c>
      <c r="T26" s="73">
        <f t="shared" ref="T26" si="7">S26/R26</f>
        <v>0.75</v>
      </c>
    </row>
    <row r="27" spans="2:20" ht="15.75" thickBot="1" x14ac:dyDescent="0.3">
      <c r="B27" s="81"/>
      <c r="C27" s="2" t="s">
        <v>3</v>
      </c>
      <c r="D27" s="11"/>
      <c r="E27" s="12"/>
      <c r="F27" s="12"/>
      <c r="G27" s="12"/>
      <c r="H27" s="12"/>
      <c r="I27" s="12"/>
      <c r="J27" s="12"/>
      <c r="K27" s="12">
        <v>50</v>
      </c>
      <c r="L27" s="12"/>
      <c r="M27" s="12">
        <v>50</v>
      </c>
      <c r="N27" s="12"/>
      <c r="O27" s="60"/>
      <c r="P27" s="47">
        <f t="shared" si="0"/>
        <v>100</v>
      </c>
      <c r="Q27" s="21">
        <v>728</v>
      </c>
      <c r="R27" s="68">
        <f>P27</f>
        <v>100</v>
      </c>
      <c r="S27" s="97">
        <f t="shared" si="6"/>
        <v>728</v>
      </c>
      <c r="T27" s="100">
        <f t="shared" si="1"/>
        <v>7.28</v>
      </c>
    </row>
    <row r="28" spans="2:20" ht="15.75" thickBot="1" x14ac:dyDescent="0.3">
      <c r="B28" s="81"/>
      <c r="C28" s="20" t="s">
        <v>12</v>
      </c>
      <c r="D28" s="45">
        <f t="shared" ref="D28:P28" si="8">SUM(D5:D27)</f>
        <v>8600</v>
      </c>
      <c r="E28" s="45">
        <f t="shared" si="8"/>
        <v>3250</v>
      </c>
      <c r="F28" s="45">
        <f t="shared" si="8"/>
        <v>7260</v>
      </c>
      <c r="G28" s="45">
        <f t="shared" si="8"/>
        <v>350</v>
      </c>
      <c r="H28" s="45">
        <f t="shared" si="8"/>
        <v>2120</v>
      </c>
      <c r="I28" s="45">
        <f t="shared" si="8"/>
        <v>4220</v>
      </c>
      <c r="J28" s="45">
        <f t="shared" si="8"/>
        <v>4655</v>
      </c>
      <c r="K28" s="45">
        <f t="shared" si="8"/>
        <v>850</v>
      </c>
      <c r="L28" s="45">
        <f t="shared" si="8"/>
        <v>3090</v>
      </c>
      <c r="M28" s="58">
        <f t="shared" si="8"/>
        <v>2150</v>
      </c>
      <c r="N28" s="58">
        <f t="shared" si="8"/>
        <v>2300</v>
      </c>
      <c r="O28" s="71">
        <f t="shared" si="8"/>
        <v>1700</v>
      </c>
      <c r="P28" s="47">
        <f t="shared" si="8"/>
        <v>40545</v>
      </c>
      <c r="Q28" s="18">
        <f>Q29/P28</f>
        <v>0.66237513873473919</v>
      </c>
      <c r="R28" s="114"/>
      <c r="S28" s="115"/>
      <c r="T28" s="116"/>
    </row>
    <row r="29" spans="2:20" ht="15.75" thickBot="1" x14ac:dyDescent="0.3">
      <c r="B29" s="84"/>
      <c r="C29" s="77" t="s">
        <v>6</v>
      </c>
      <c r="D29" s="43">
        <v>8673</v>
      </c>
      <c r="E29" s="43">
        <v>5484</v>
      </c>
      <c r="F29" s="43">
        <v>4435</v>
      </c>
      <c r="G29" s="43">
        <v>1203</v>
      </c>
      <c r="H29" s="43">
        <v>2464</v>
      </c>
      <c r="I29" s="44">
        <v>3018</v>
      </c>
      <c r="J29" s="43">
        <v>1579</v>
      </c>
      <c r="K29" s="51"/>
      <c r="L29" s="43"/>
      <c r="M29" s="43"/>
      <c r="N29" s="43"/>
      <c r="O29" s="43"/>
      <c r="P29" s="42"/>
      <c r="Q29" s="15">
        <f>SUM(Q5:Q27)</f>
        <v>26856</v>
      </c>
      <c r="R29" s="49">
        <f>SUM(R5:R27)</f>
        <v>40545</v>
      </c>
      <c r="S29" s="99">
        <f>SUM(S5:S27)</f>
        <v>26856</v>
      </c>
      <c r="T29" s="103">
        <f t="shared" si="1"/>
        <v>0.66237513873473919</v>
      </c>
    </row>
    <row r="30" spans="2:20" x14ac:dyDescent="0.25">
      <c r="C30" s="130" t="s">
        <v>14</v>
      </c>
      <c r="D30" s="56">
        <f>D28</f>
        <v>8600</v>
      </c>
      <c r="E30" s="56">
        <f>D28+E28</f>
        <v>11850</v>
      </c>
      <c r="F30" s="56">
        <f>E30+F28</f>
        <v>19110</v>
      </c>
      <c r="G30" s="56">
        <f t="shared" ref="G30:M31" si="9">F30+G28</f>
        <v>19460</v>
      </c>
      <c r="H30" s="56">
        <f t="shared" si="9"/>
        <v>21580</v>
      </c>
      <c r="I30" s="56">
        <f t="shared" si="9"/>
        <v>25800</v>
      </c>
      <c r="J30" s="56">
        <f t="shared" si="9"/>
        <v>30455</v>
      </c>
      <c r="K30" s="56">
        <f t="shared" si="9"/>
        <v>31305</v>
      </c>
      <c r="L30" s="56">
        <f t="shared" si="9"/>
        <v>34395</v>
      </c>
      <c r="M30" s="56">
        <f t="shared" si="9"/>
        <v>36545</v>
      </c>
      <c r="N30" s="56">
        <f>M30+N28</f>
        <v>38845</v>
      </c>
      <c r="O30" s="56">
        <f>N30+O28</f>
        <v>40545</v>
      </c>
      <c r="P30" s="52"/>
      <c r="Q30" s="53"/>
      <c r="R30" s="54"/>
      <c r="S30" s="55"/>
    </row>
    <row r="31" spans="2:20" x14ac:dyDescent="0.25">
      <c r="C31" s="131"/>
      <c r="D31" s="57">
        <f>D29</f>
        <v>8673</v>
      </c>
      <c r="E31" s="57">
        <f>D29+E29</f>
        <v>14157</v>
      </c>
      <c r="F31" s="57">
        <f>E31+F29</f>
        <v>18592</v>
      </c>
      <c r="G31" s="57">
        <f t="shared" si="9"/>
        <v>19795</v>
      </c>
      <c r="H31" s="57">
        <f t="shared" si="9"/>
        <v>22259</v>
      </c>
      <c r="I31" s="57">
        <f t="shared" si="9"/>
        <v>25277</v>
      </c>
      <c r="J31" s="57">
        <f t="shared" si="9"/>
        <v>26856</v>
      </c>
      <c r="K31" s="57">
        <f t="shared" si="9"/>
        <v>26856</v>
      </c>
      <c r="L31" s="57">
        <f t="shared" si="9"/>
        <v>26856</v>
      </c>
      <c r="M31" s="57">
        <f t="shared" si="9"/>
        <v>26856</v>
      </c>
      <c r="N31" s="57">
        <f>M31+N29</f>
        <v>26856</v>
      </c>
      <c r="O31" s="57">
        <f>N31+O29</f>
        <v>26856</v>
      </c>
      <c r="P31" s="52"/>
      <c r="Q31" s="53"/>
      <c r="R31" s="54"/>
      <c r="S31" s="55"/>
    </row>
    <row r="32" spans="2:20" ht="45" customHeight="1" x14ac:dyDescent="0.25"/>
    <row r="49" spans="4:16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</sheetData>
  <mergeCells count="19">
    <mergeCell ref="B6:B11"/>
    <mergeCell ref="B13:B14"/>
    <mergeCell ref="C30:C31"/>
    <mergeCell ref="B21:B22"/>
    <mergeCell ref="B15:B16"/>
    <mergeCell ref="T6:T11"/>
    <mergeCell ref="T13:T14"/>
    <mergeCell ref="T15:T16"/>
    <mergeCell ref="R28:T28"/>
    <mergeCell ref="D2:M2"/>
    <mergeCell ref="T21:T22"/>
    <mergeCell ref="S6:S11"/>
    <mergeCell ref="S13:S14"/>
    <mergeCell ref="S21:S22"/>
    <mergeCell ref="R15:R16"/>
    <mergeCell ref="S15:S16"/>
    <mergeCell ref="R21:R22"/>
    <mergeCell ref="R6:R11"/>
    <mergeCell ref="R13:R14"/>
  </mergeCells>
  <pageMargins left="0.7" right="0.7" top="0.78740157499999996" bottom="0.78740157499999996" header="0.3" footer="0.3"/>
  <pageSetup paperSize="8" scale="83" orientation="landscape" r:id="rId1"/>
  <ignoredErrors>
    <ignoredError sqref="D28 M28:O28 E28:L28" formulaRange="1"/>
    <ignoredError sqref="S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Palacký</dc:creator>
  <cp:lastModifiedBy>Milan Palacký</cp:lastModifiedBy>
  <cp:lastPrinted>2024-01-29T07:55:44Z</cp:lastPrinted>
  <dcterms:created xsi:type="dcterms:W3CDTF">2023-01-12T10:20:44Z</dcterms:created>
  <dcterms:modified xsi:type="dcterms:W3CDTF">2024-08-09T07:16:06Z</dcterms:modified>
</cp:coreProperties>
</file>