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/>
  <mc:AlternateContent xmlns:mc="http://schemas.openxmlformats.org/markup-compatibility/2006">
    <mc:Choice Requires="x15">
      <x15ac:absPath xmlns:x15ac="http://schemas.microsoft.com/office/spreadsheetml/2010/11/ac" url="C:\zakazky\Juřena\Jmenovité akce\2017\kanalizace Hamerská\VZ\"/>
    </mc:Choice>
  </mc:AlternateContent>
  <bookViews>
    <workbookView xWindow="156" yWindow="588" windowWidth="28452" windowHeight="14508"/>
  </bookViews>
  <sheets>
    <sheet name="Rekapitulace stavby" sheetId="1" r:id="rId1"/>
    <sheet name="01 - SO 01 Venkovní kanal..." sheetId="2" r:id="rId2"/>
    <sheet name="02 - SO 02 Oprava vodovodu" sheetId="3" r:id="rId3"/>
    <sheet name="03 - Vedlejší rozpočtové ..." sheetId="4" r:id="rId4"/>
    <sheet name="Pokyny pro vyplnění" sheetId="5" r:id="rId5"/>
  </sheets>
  <definedNames>
    <definedName name="_xlnm._FilterDatabase" localSheetId="1" hidden="1">'01 - SO 01 Venkovní kanal...'!$C$86:$K$258</definedName>
    <definedName name="_xlnm._FilterDatabase" localSheetId="2" hidden="1">'02 - SO 02 Oprava vodovodu'!$C$85:$K$211</definedName>
    <definedName name="_xlnm._FilterDatabase" localSheetId="3" hidden="1">'03 - Vedlejší rozpočtové ...'!$C$78:$K$87</definedName>
    <definedName name="_xlnm.Print_Titles" localSheetId="1">'01 - SO 01 Venkovní kanal...'!$86:$86</definedName>
    <definedName name="_xlnm.Print_Titles" localSheetId="2">'02 - SO 02 Oprava vodovodu'!$85:$85</definedName>
    <definedName name="_xlnm.Print_Titles" localSheetId="3">'03 - Vedlejší rozpočtové ...'!$78:$78</definedName>
    <definedName name="_xlnm.Print_Titles" localSheetId="0">'Rekapitulace stavby'!$49:$49</definedName>
    <definedName name="_xlnm.Print_Area" localSheetId="1">'01 - SO 01 Venkovní kanal...'!$C$4:$J$36,'01 - SO 01 Venkovní kanal...'!$C$42:$J$68,'01 - SO 01 Venkovní kanal...'!$C$74:$K$258</definedName>
    <definedName name="_xlnm.Print_Area" localSheetId="2">'02 - SO 02 Oprava vodovodu'!$C$4:$J$36,'02 - SO 02 Oprava vodovodu'!$C$42:$J$67,'02 - SO 02 Oprava vodovodu'!$C$73:$K$211</definedName>
    <definedName name="_xlnm.Print_Area" localSheetId="3">'03 - Vedlejší rozpočtové ...'!$C$4:$J$36,'03 - Vedlejší rozpočtové ...'!$C$42:$J$60,'03 - Vedlejší rozpočtové ...'!$C$66:$K$87</definedName>
    <definedName name="_xlnm.Print_Area" localSheetId="4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stavby'!$C$39:$AQ$55</definedName>
  </definedNames>
  <calcPr calcId="162913"/>
</workbook>
</file>

<file path=xl/calcChain.xml><?xml version="1.0" encoding="utf-8"?>
<calcChain xmlns="http://schemas.openxmlformats.org/spreadsheetml/2006/main">
  <c r="AY54" i="1" l="1"/>
  <c r="AX54" i="1"/>
  <c r="BI87" i="4"/>
  <c r="BH87" i="4"/>
  <c r="BG87" i="4"/>
  <c r="BF87" i="4"/>
  <c r="T87" i="4"/>
  <c r="T86" i="4" s="1"/>
  <c r="R87" i="4"/>
  <c r="R86" i="4" s="1"/>
  <c r="P87" i="4"/>
  <c r="P86" i="4" s="1"/>
  <c r="BK87" i="4"/>
  <c r="BK86" i="4" s="1"/>
  <c r="J86" i="4" s="1"/>
  <c r="J59" i="4" s="1"/>
  <c r="J87" i="4"/>
  <c r="BE87" i="4" s="1"/>
  <c r="BI85" i="4"/>
  <c r="BH85" i="4"/>
  <c r="BG85" i="4"/>
  <c r="BF85" i="4"/>
  <c r="T85" i="4"/>
  <c r="R85" i="4"/>
  <c r="P85" i="4"/>
  <c r="BK85" i="4"/>
  <c r="J85" i="4"/>
  <c r="BE85" i="4" s="1"/>
  <c r="BI84" i="4"/>
  <c r="BH84" i="4"/>
  <c r="BG84" i="4"/>
  <c r="BF84" i="4"/>
  <c r="T84" i="4"/>
  <c r="R84" i="4"/>
  <c r="P84" i="4"/>
  <c r="BK84" i="4"/>
  <c r="J84" i="4"/>
  <c r="BE84" i="4" s="1"/>
  <c r="BI83" i="4"/>
  <c r="BH83" i="4"/>
  <c r="BG83" i="4"/>
  <c r="BF83" i="4"/>
  <c r="T83" i="4"/>
  <c r="R83" i="4"/>
  <c r="P83" i="4"/>
  <c r="BK83" i="4"/>
  <c r="J83" i="4"/>
  <c r="BE83" i="4" s="1"/>
  <c r="BI82" i="4"/>
  <c r="BH82" i="4"/>
  <c r="F33" i="4" s="1"/>
  <c r="BC54" i="1" s="1"/>
  <c r="BG82" i="4"/>
  <c r="BF82" i="4"/>
  <c r="T82" i="4"/>
  <c r="T81" i="4" s="1"/>
  <c r="T80" i="4" s="1"/>
  <c r="T79" i="4" s="1"/>
  <c r="R82" i="4"/>
  <c r="R81" i="4" s="1"/>
  <c r="R80" i="4" s="1"/>
  <c r="R79" i="4" s="1"/>
  <c r="P82" i="4"/>
  <c r="BK82" i="4"/>
  <c r="J82" i="4"/>
  <c r="BE82" i="4" s="1"/>
  <c r="J75" i="4"/>
  <c r="F75" i="4"/>
  <c r="F73" i="4"/>
  <c r="E71" i="4"/>
  <c r="J51" i="4"/>
  <c r="F51" i="4"/>
  <c r="F49" i="4"/>
  <c r="E47" i="4"/>
  <c r="J18" i="4"/>
  <c r="E18" i="4"/>
  <c r="F76" i="4" s="1"/>
  <c r="J17" i="4"/>
  <c r="J12" i="4"/>
  <c r="J49" i="4" s="1"/>
  <c r="E7" i="4"/>
  <c r="E69" i="4" s="1"/>
  <c r="AY53" i="1"/>
  <c r="AX53" i="1"/>
  <c r="BI211" i="3"/>
  <c r="BH211" i="3"/>
  <c r="BG211" i="3"/>
  <c r="BF211" i="3"/>
  <c r="T211" i="3"/>
  <c r="R211" i="3"/>
  <c r="P211" i="3"/>
  <c r="BK211" i="3"/>
  <c r="J211" i="3"/>
  <c r="BE211" i="3" s="1"/>
  <c r="BI210" i="3"/>
  <c r="BH210" i="3"/>
  <c r="BG210" i="3"/>
  <c r="BF210" i="3"/>
  <c r="T210" i="3"/>
  <c r="R210" i="3"/>
  <c r="R209" i="3" s="1"/>
  <c r="R208" i="3" s="1"/>
  <c r="P210" i="3"/>
  <c r="P209" i="3" s="1"/>
  <c r="P208" i="3" s="1"/>
  <c r="BK210" i="3"/>
  <c r="BK209" i="3" s="1"/>
  <c r="J210" i="3"/>
  <c r="BE210" i="3" s="1"/>
  <c r="BI207" i="3"/>
  <c r="BH207" i="3"/>
  <c r="BG207" i="3"/>
  <c r="BF207" i="3"/>
  <c r="T207" i="3"/>
  <c r="T206" i="3" s="1"/>
  <c r="R207" i="3"/>
  <c r="R206" i="3" s="1"/>
  <c r="P207" i="3"/>
  <c r="P206" i="3" s="1"/>
  <c r="BK207" i="3"/>
  <c r="BK206" i="3" s="1"/>
  <c r="J206" i="3" s="1"/>
  <c r="J64" i="3" s="1"/>
  <c r="J207" i="3"/>
  <c r="BE207" i="3" s="1"/>
  <c r="BI204" i="3"/>
  <c r="BH204" i="3"/>
  <c r="BG204" i="3"/>
  <c r="BF204" i="3"/>
  <c r="BE204" i="3"/>
  <c r="T204" i="3"/>
  <c r="R204" i="3"/>
  <c r="P204" i="3"/>
  <c r="BK204" i="3"/>
  <c r="J204" i="3"/>
  <c r="BI203" i="3"/>
  <c r="BH203" i="3"/>
  <c r="BG203" i="3"/>
  <c r="BF203" i="3"/>
  <c r="BE203" i="3"/>
  <c r="T203" i="3"/>
  <c r="R203" i="3"/>
  <c r="P203" i="3"/>
  <c r="BK203" i="3"/>
  <c r="J203" i="3"/>
  <c r="BI202" i="3"/>
  <c r="BH202" i="3"/>
  <c r="BG202" i="3"/>
  <c r="BF202" i="3"/>
  <c r="BE202" i="3"/>
  <c r="T202" i="3"/>
  <c r="R202" i="3"/>
  <c r="P202" i="3"/>
  <c r="BK202" i="3"/>
  <c r="J202" i="3"/>
  <c r="BI200" i="3"/>
  <c r="BH200" i="3"/>
  <c r="BG200" i="3"/>
  <c r="BF200" i="3"/>
  <c r="BE200" i="3"/>
  <c r="T200" i="3"/>
  <c r="R200" i="3"/>
  <c r="P200" i="3"/>
  <c r="BK200" i="3"/>
  <c r="J200" i="3"/>
  <c r="BI199" i="3"/>
  <c r="BH199" i="3"/>
  <c r="BG199" i="3"/>
  <c r="BF199" i="3"/>
  <c r="BE199" i="3"/>
  <c r="T199" i="3"/>
  <c r="T198" i="3" s="1"/>
  <c r="R199" i="3"/>
  <c r="P199" i="3"/>
  <c r="P198" i="3" s="1"/>
  <c r="BK199" i="3"/>
  <c r="BK198" i="3" s="1"/>
  <c r="J198" i="3" s="1"/>
  <c r="J63" i="3" s="1"/>
  <c r="J199" i="3"/>
  <c r="BI197" i="3"/>
  <c r="BH197" i="3"/>
  <c r="BG197" i="3"/>
  <c r="BF197" i="3"/>
  <c r="T197" i="3"/>
  <c r="R197" i="3"/>
  <c r="P197" i="3"/>
  <c r="BK197" i="3"/>
  <c r="J197" i="3"/>
  <c r="BE197" i="3" s="1"/>
  <c r="BI195" i="3"/>
  <c r="BH195" i="3"/>
  <c r="BG195" i="3"/>
  <c r="BF195" i="3"/>
  <c r="T195" i="3"/>
  <c r="R195" i="3"/>
  <c r="R194" i="3" s="1"/>
  <c r="P195" i="3"/>
  <c r="BK195" i="3"/>
  <c r="BK194" i="3" s="1"/>
  <c r="J194" i="3" s="1"/>
  <c r="J62" i="3" s="1"/>
  <c r="J195" i="3"/>
  <c r="BE195" i="3" s="1"/>
  <c r="BI193" i="3"/>
  <c r="BH193" i="3"/>
  <c r="BG193" i="3"/>
  <c r="BF193" i="3"/>
  <c r="BE193" i="3"/>
  <c r="T193" i="3"/>
  <c r="R193" i="3"/>
  <c r="P193" i="3"/>
  <c r="BK193" i="3"/>
  <c r="J193" i="3"/>
  <c r="BI192" i="3"/>
  <c r="BH192" i="3"/>
  <c r="BG192" i="3"/>
  <c r="BF192" i="3"/>
  <c r="BE192" i="3"/>
  <c r="T192" i="3"/>
  <c r="R192" i="3"/>
  <c r="P192" i="3"/>
  <c r="BK192" i="3"/>
  <c r="J192" i="3"/>
  <c r="BI191" i="3"/>
  <c r="BH191" i="3"/>
  <c r="BG191" i="3"/>
  <c r="BF191" i="3"/>
  <c r="BE191" i="3"/>
  <c r="T191" i="3"/>
  <c r="R191" i="3"/>
  <c r="P191" i="3"/>
  <c r="BK191" i="3"/>
  <c r="J191" i="3"/>
  <c r="BI190" i="3"/>
  <c r="BH190" i="3"/>
  <c r="BG190" i="3"/>
  <c r="BF190" i="3"/>
  <c r="BE190" i="3"/>
  <c r="T190" i="3"/>
  <c r="R190" i="3"/>
  <c r="P190" i="3"/>
  <c r="BK190" i="3"/>
  <c r="J190" i="3"/>
  <c r="BI189" i="3"/>
  <c r="BH189" i="3"/>
  <c r="BG189" i="3"/>
  <c r="BF189" i="3"/>
  <c r="BE189" i="3"/>
  <c r="T189" i="3"/>
  <c r="R189" i="3"/>
  <c r="P189" i="3"/>
  <c r="BK189" i="3"/>
  <c r="J189" i="3"/>
  <c r="BI188" i="3"/>
  <c r="BH188" i="3"/>
  <c r="BG188" i="3"/>
  <c r="BF188" i="3"/>
  <c r="BE188" i="3"/>
  <c r="T188" i="3"/>
  <c r="R188" i="3"/>
  <c r="P188" i="3"/>
  <c r="BK188" i="3"/>
  <c r="J188" i="3"/>
  <c r="BI187" i="3"/>
  <c r="BH187" i="3"/>
  <c r="BG187" i="3"/>
  <c r="BF187" i="3"/>
  <c r="BE187" i="3"/>
  <c r="T187" i="3"/>
  <c r="R187" i="3"/>
  <c r="P187" i="3"/>
  <c r="BK187" i="3"/>
  <c r="J187" i="3"/>
  <c r="BI186" i="3"/>
  <c r="BH186" i="3"/>
  <c r="BG186" i="3"/>
  <c r="BF186" i="3"/>
  <c r="BE186" i="3"/>
  <c r="T186" i="3"/>
  <c r="R186" i="3"/>
  <c r="P186" i="3"/>
  <c r="BK186" i="3"/>
  <c r="J186" i="3"/>
  <c r="BI185" i="3"/>
  <c r="BH185" i="3"/>
  <c r="BG185" i="3"/>
  <c r="BF185" i="3"/>
  <c r="BE185" i="3"/>
  <c r="T185" i="3"/>
  <c r="R185" i="3"/>
  <c r="P185" i="3"/>
  <c r="BK185" i="3"/>
  <c r="J185" i="3"/>
  <c r="BI184" i="3"/>
  <c r="BH184" i="3"/>
  <c r="BG184" i="3"/>
  <c r="BF184" i="3"/>
  <c r="BE184" i="3"/>
  <c r="T184" i="3"/>
  <c r="R184" i="3"/>
  <c r="P184" i="3"/>
  <c r="BK184" i="3"/>
  <c r="J184" i="3"/>
  <c r="BI183" i="3"/>
  <c r="BH183" i="3"/>
  <c r="BG183" i="3"/>
  <c r="BF183" i="3"/>
  <c r="BE183" i="3"/>
  <c r="T183" i="3"/>
  <c r="R183" i="3"/>
  <c r="P183" i="3"/>
  <c r="BK183" i="3"/>
  <c r="J183" i="3"/>
  <c r="BI182" i="3"/>
  <c r="BH182" i="3"/>
  <c r="BG182" i="3"/>
  <c r="BF182" i="3"/>
  <c r="BE182" i="3"/>
  <c r="T182" i="3"/>
  <c r="R182" i="3"/>
  <c r="P182" i="3"/>
  <c r="BK182" i="3"/>
  <c r="J182" i="3"/>
  <c r="BI181" i="3"/>
  <c r="BH181" i="3"/>
  <c r="BG181" i="3"/>
  <c r="BF181" i="3"/>
  <c r="BE181" i="3"/>
  <c r="T181" i="3"/>
  <c r="R181" i="3"/>
  <c r="P181" i="3"/>
  <c r="BK181" i="3"/>
  <c r="J181" i="3"/>
  <c r="BI180" i="3"/>
  <c r="BH180" i="3"/>
  <c r="BG180" i="3"/>
  <c r="BF180" i="3"/>
  <c r="BE180" i="3"/>
  <c r="T180" i="3"/>
  <c r="R180" i="3"/>
  <c r="P180" i="3"/>
  <c r="BK180" i="3"/>
  <c r="J180" i="3"/>
  <c r="BI179" i="3"/>
  <c r="BH179" i="3"/>
  <c r="BG179" i="3"/>
  <c r="BF179" i="3"/>
  <c r="BE179" i="3"/>
  <c r="T179" i="3"/>
  <c r="R179" i="3"/>
  <c r="P179" i="3"/>
  <c r="BK179" i="3"/>
  <c r="J179" i="3"/>
  <c r="BI178" i="3"/>
  <c r="BH178" i="3"/>
  <c r="BG178" i="3"/>
  <c r="BF178" i="3"/>
  <c r="BE178" i="3"/>
  <c r="T178" i="3"/>
  <c r="R178" i="3"/>
  <c r="P178" i="3"/>
  <c r="BK178" i="3"/>
  <c r="J178" i="3"/>
  <c r="BI177" i="3"/>
  <c r="BH177" i="3"/>
  <c r="BG177" i="3"/>
  <c r="BF177" i="3"/>
  <c r="BE177" i="3"/>
  <c r="T177" i="3"/>
  <c r="R177" i="3"/>
  <c r="P177" i="3"/>
  <c r="BK177" i="3"/>
  <c r="J177" i="3"/>
  <c r="BI176" i="3"/>
  <c r="BH176" i="3"/>
  <c r="BG176" i="3"/>
  <c r="BF176" i="3"/>
  <c r="BE176" i="3"/>
  <c r="T176" i="3"/>
  <c r="R176" i="3"/>
  <c r="P176" i="3"/>
  <c r="BK176" i="3"/>
  <c r="J176" i="3"/>
  <c r="BI175" i="3"/>
  <c r="BH175" i="3"/>
  <c r="BG175" i="3"/>
  <c r="BF175" i="3"/>
  <c r="BE175" i="3"/>
  <c r="T175" i="3"/>
  <c r="R175" i="3"/>
  <c r="P175" i="3"/>
  <c r="BK175" i="3"/>
  <c r="J175" i="3"/>
  <c r="BI174" i="3"/>
  <c r="BH174" i="3"/>
  <c r="BG174" i="3"/>
  <c r="BF174" i="3"/>
  <c r="BE174" i="3"/>
  <c r="T174" i="3"/>
  <c r="R174" i="3"/>
  <c r="P174" i="3"/>
  <c r="BK174" i="3"/>
  <c r="J174" i="3"/>
  <c r="BI173" i="3"/>
  <c r="BH173" i="3"/>
  <c r="BG173" i="3"/>
  <c r="BF173" i="3"/>
  <c r="BE173" i="3"/>
  <c r="T173" i="3"/>
  <c r="R173" i="3"/>
  <c r="P173" i="3"/>
  <c r="BK173" i="3"/>
  <c r="J173" i="3"/>
  <c r="BI172" i="3"/>
  <c r="BH172" i="3"/>
  <c r="BG172" i="3"/>
  <c r="BF172" i="3"/>
  <c r="BE172" i="3"/>
  <c r="T172" i="3"/>
  <c r="R172" i="3"/>
  <c r="P172" i="3"/>
  <c r="BK172" i="3"/>
  <c r="J172" i="3"/>
  <c r="BI171" i="3"/>
  <c r="BH171" i="3"/>
  <c r="BG171" i="3"/>
  <c r="BF171" i="3"/>
  <c r="BE171" i="3"/>
  <c r="T171" i="3"/>
  <c r="R171" i="3"/>
  <c r="P171" i="3"/>
  <c r="BK171" i="3"/>
  <c r="J171" i="3"/>
  <c r="BI170" i="3"/>
  <c r="BH170" i="3"/>
  <c r="BG170" i="3"/>
  <c r="BF170" i="3"/>
  <c r="BE170" i="3"/>
  <c r="T170" i="3"/>
  <c r="R170" i="3"/>
  <c r="R169" i="3" s="1"/>
  <c r="P170" i="3"/>
  <c r="P169" i="3" s="1"/>
  <c r="BK170" i="3"/>
  <c r="J170" i="3"/>
  <c r="BI167" i="3"/>
  <c r="BH167" i="3"/>
  <c r="BG167" i="3"/>
  <c r="BF167" i="3"/>
  <c r="T167" i="3"/>
  <c r="R167" i="3"/>
  <c r="P167" i="3"/>
  <c r="BK167" i="3"/>
  <c r="J167" i="3"/>
  <c r="BE167" i="3" s="1"/>
  <c r="BI165" i="3"/>
  <c r="BH165" i="3"/>
  <c r="BG165" i="3"/>
  <c r="BF165" i="3"/>
  <c r="T165" i="3"/>
  <c r="R165" i="3"/>
  <c r="P165" i="3"/>
  <c r="BK165" i="3"/>
  <c r="J165" i="3"/>
  <c r="BE165" i="3" s="1"/>
  <c r="BI163" i="3"/>
  <c r="BH163" i="3"/>
  <c r="BG163" i="3"/>
  <c r="BF163" i="3"/>
  <c r="T163" i="3"/>
  <c r="R163" i="3"/>
  <c r="P163" i="3"/>
  <c r="BK163" i="3"/>
  <c r="J163" i="3"/>
  <c r="BE163" i="3" s="1"/>
  <c r="BI161" i="3"/>
  <c r="BH161" i="3"/>
  <c r="BG161" i="3"/>
  <c r="BF161" i="3"/>
  <c r="T161" i="3"/>
  <c r="R161" i="3"/>
  <c r="R160" i="3" s="1"/>
  <c r="P161" i="3"/>
  <c r="BK161" i="3"/>
  <c r="J161" i="3"/>
  <c r="BE161" i="3" s="1"/>
  <c r="BI158" i="3"/>
  <c r="BH158" i="3"/>
  <c r="BG158" i="3"/>
  <c r="BF158" i="3"/>
  <c r="BE158" i="3"/>
  <c r="T158" i="3"/>
  <c r="T157" i="3" s="1"/>
  <c r="R158" i="3"/>
  <c r="R157" i="3" s="1"/>
  <c r="P158" i="3"/>
  <c r="P157" i="3" s="1"/>
  <c r="BK158" i="3"/>
  <c r="BK157" i="3" s="1"/>
  <c r="J157" i="3" s="1"/>
  <c r="J59" i="3" s="1"/>
  <c r="J158" i="3"/>
  <c r="BI156" i="3"/>
  <c r="BH156" i="3"/>
  <c r="BG156" i="3"/>
  <c r="BF156" i="3"/>
  <c r="T156" i="3"/>
  <c r="R156" i="3"/>
  <c r="P156" i="3"/>
  <c r="BK156" i="3"/>
  <c r="J156" i="3"/>
  <c r="BE156" i="3" s="1"/>
  <c r="BI154" i="3"/>
  <c r="BH154" i="3"/>
  <c r="BG154" i="3"/>
  <c r="BF154" i="3"/>
  <c r="T154" i="3"/>
  <c r="R154" i="3"/>
  <c r="P154" i="3"/>
  <c r="BK154" i="3"/>
  <c r="J154" i="3"/>
  <c r="BE154" i="3" s="1"/>
  <c r="BI153" i="3"/>
  <c r="BH153" i="3"/>
  <c r="BG153" i="3"/>
  <c r="BF153" i="3"/>
  <c r="T153" i="3"/>
  <c r="R153" i="3"/>
  <c r="P153" i="3"/>
  <c r="BK153" i="3"/>
  <c r="J153" i="3"/>
  <c r="BE153" i="3" s="1"/>
  <c r="BI151" i="3"/>
  <c r="BH151" i="3"/>
  <c r="BG151" i="3"/>
  <c r="BF151" i="3"/>
  <c r="T151" i="3"/>
  <c r="R151" i="3"/>
  <c r="P151" i="3"/>
  <c r="BK151" i="3"/>
  <c r="J151" i="3"/>
  <c r="BE151" i="3" s="1"/>
  <c r="BI149" i="3"/>
  <c r="BH149" i="3"/>
  <c r="BG149" i="3"/>
  <c r="BF149" i="3"/>
  <c r="T149" i="3"/>
  <c r="R149" i="3"/>
  <c r="P149" i="3"/>
  <c r="BK149" i="3"/>
  <c r="J149" i="3"/>
  <c r="BE149" i="3" s="1"/>
  <c r="BI147" i="3"/>
  <c r="BH147" i="3"/>
  <c r="BG147" i="3"/>
  <c r="BF147" i="3"/>
  <c r="T147" i="3"/>
  <c r="R147" i="3"/>
  <c r="P147" i="3"/>
  <c r="BK147" i="3"/>
  <c r="J147" i="3"/>
  <c r="BE147" i="3" s="1"/>
  <c r="BI145" i="3"/>
  <c r="BH145" i="3"/>
  <c r="BG145" i="3"/>
  <c r="BF145" i="3"/>
  <c r="T145" i="3"/>
  <c r="R145" i="3"/>
  <c r="P145" i="3"/>
  <c r="BK145" i="3"/>
  <c r="J145" i="3"/>
  <c r="BE145" i="3" s="1"/>
  <c r="BI141" i="3"/>
  <c r="BH141" i="3"/>
  <c r="BG141" i="3"/>
  <c r="BF141" i="3"/>
  <c r="T141" i="3"/>
  <c r="R141" i="3"/>
  <c r="P141" i="3"/>
  <c r="BK141" i="3"/>
  <c r="J141" i="3"/>
  <c r="BE141" i="3" s="1"/>
  <c r="BI140" i="3"/>
  <c r="BH140" i="3"/>
  <c r="BG140" i="3"/>
  <c r="BF140" i="3"/>
  <c r="T140" i="3"/>
  <c r="R140" i="3"/>
  <c r="P140" i="3"/>
  <c r="BK140" i="3"/>
  <c r="J140" i="3"/>
  <c r="BE140" i="3" s="1"/>
  <c r="BI136" i="3"/>
  <c r="BH136" i="3"/>
  <c r="BG136" i="3"/>
  <c r="BF136" i="3"/>
  <c r="T136" i="3"/>
  <c r="R136" i="3"/>
  <c r="P136" i="3"/>
  <c r="BK136" i="3"/>
  <c r="J136" i="3"/>
  <c r="BE136" i="3" s="1"/>
  <c r="BI134" i="3"/>
  <c r="BH134" i="3"/>
  <c r="BG134" i="3"/>
  <c r="BF134" i="3"/>
  <c r="T134" i="3"/>
  <c r="R134" i="3"/>
  <c r="P134" i="3"/>
  <c r="BK134" i="3"/>
  <c r="J134" i="3"/>
  <c r="BE134" i="3" s="1"/>
  <c r="BI132" i="3"/>
  <c r="BH132" i="3"/>
  <c r="BG132" i="3"/>
  <c r="BF132" i="3"/>
  <c r="T132" i="3"/>
  <c r="R132" i="3"/>
  <c r="P132" i="3"/>
  <c r="BK132" i="3"/>
  <c r="J132" i="3"/>
  <c r="BE132" i="3" s="1"/>
  <c r="BI128" i="3"/>
  <c r="BH128" i="3"/>
  <c r="BG128" i="3"/>
  <c r="BF128" i="3"/>
  <c r="T128" i="3"/>
  <c r="R128" i="3"/>
  <c r="P128" i="3"/>
  <c r="BK128" i="3"/>
  <c r="J128" i="3"/>
  <c r="BE128" i="3" s="1"/>
  <c r="BI126" i="3"/>
  <c r="BH126" i="3"/>
  <c r="BG126" i="3"/>
  <c r="BF126" i="3"/>
  <c r="T126" i="3"/>
  <c r="R126" i="3"/>
  <c r="P126" i="3"/>
  <c r="BK126" i="3"/>
  <c r="J126" i="3"/>
  <c r="BE126" i="3" s="1"/>
  <c r="BI122" i="3"/>
  <c r="BH122" i="3"/>
  <c r="BG122" i="3"/>
  <c r="BF122" i="3"/>
  <c r="T122" i="3"/>
  <c r="R122" i="3"/>
  <c r="P122" i="3"/>
  <c r="BK122" i="3"/>
  <c r="J122" i="3"/>
  <c r="BE122" i="3" s="1"/>
  <c r="BI119" i="3"/>
  <c r="BH119" i="3"/>
  <c r="BG119" i="3"/>
  <c r="BF119" i="3"/>
  <c r="T119" i="3"/>
  <c r="R119" i="3"/>
  <c r="P119" i="3"/>
  <c r="BK119" i="3"/>
  <c r="J119" i="3"/>
  <c r="BE119" i="3" s="1"/>
  <c r="BI115" i="3"/>
  <c r="BH115" i="3"/>
  <c r="BG115" i="3"/>
  <c r="BF115" i="3"/>
  <c r="T115" i="3"/>
  <c r="R115" i="3"/>
  <c r="P115" i="3"/>
  <c r="BK115" i="3"/>
  <c r="J115" i="3"/>
  <c r="BE115" i="3" s="1"/>
  <c r="BI113" i="3"/>
  <c r="BH113" i="3"/>
  <c r="BG113" i="3"/>
  <c r="BF113" i="3"/>
  <c r="T113" i="3"/>
  <c r="R113" i="3"/>
  <c r="P113" i="3"/>
  <c r="BK113" i="3"/>
  <c r="J113" i="3"/>
  <c r="BE113" i="3" s="1"/>
  <c r="BI112" i="3"/>
  <c r="BH112" i="3"/>
  <c r="BG112" i="3"/>
  <c r="BF112" i="3"/>
  <c r="T112" i="3"/>
  <c r="R112" i="3"/>
  <c r="P112" i="3"/>
  <c r="BK112" i="3"/>
  <c r="J112" i="3"/>
  <c r="BE112" i="3" s="1"/>
  <c r="BI110" i="3"/>
  <c r="BH110" i="3"/>
  <c r="BG110" i="3"/>
  <c r="BF110" i="3"/>
  <c r="T110" i="3"/>
  <c r="R110" i="3"/>
  <c r="P110" i="3"/>
  <c r="BK110" i="3"/>
  <c r="J110" i="3"/>
  <c r="BE110" i="3" s="1"/>
  <c r="BI108" i="3"/>
  <c r="BH108" i="3"/>
  <c r="BG108" i="3"/>
  <c r="BF108" i="3"/>
  <c r="T108" i="3"/>
  <c r="R108" i="3"/>
  <c r="P108" i="3"/>
  <c r="BK108" i="3"/>
  <c r="J108" i="3"/>
  <c r="BE108" i="3" s="1"/>
  <c r="BI99" i="3"/>
  <c r="BH99" i="3"/>
  <c r="BG99" i="3"/>
  <c r="BF99" i="3"/>
  <c r="T99" i="3"/>
  <c r="R99" i="3"/>
  <c r="P99" i="3"/>
  <c r="BK99" i="3"/>
  <c r="J99" i="3"/>
  <c r="BE99" i="3" s="1"/>
  <c r="BI97" i="3"/>
  <c r="BH97" i="3"/>
  <c r="BG97" i="3"/>
  <c r="BF97" i="3"/>
  <c r="BE97" i="3"/>
  <c r="T97" i="3"/>
  <c r="R97" i="3"/>
  <c r="P97" i="3"/>
  <c r="BK97" i="3"/>
  <c r="J97" i="3"/>
  <c r="BI96" i="3"/>
  <c r="BH96" i="3"/>
  <c r="BG96" i="3"/>
  <c r="BF96" i="3"/>
  <c r="BE96" i="3"/>
  <c r="T96" i="3"/>
  <c r="R96" i="3"/>
  <c r="P96" i="3"/>
  <c r="BK96" i="3"/>
  <c r="J96" i="3"/>
  <c r="BI95" i="3"/>
  <c r="BH95" i="3"/>
  <c r="BG95" i="3"/>
  <c r="BF95" i="3"/>
  <c r="BE95" i="3"/>
  <c r="T95" i="3"/>
  <c r="R95" i="3"/>
  <c r="P95" i="3"/>
  <c r="BK95" i="3"/>
  <c r="J95" i="3"/>
  <c r="BI91" i="3"/>
  <c r="BH91" i="3"/>
  <c r="BG91" i="3"/>
  <c r="BF91" i="3"/>
  <c r="BE91" i="3"/>
  <c r="T91" i="3"/>
  <c r="R91" i="3"/>
  <c r="P91" i="3"/>
  <c r="BK91" i="3"/>
  <c r="J91" i="3"/>
  <c r="BI89" i="3"/>
  <c r="F34" i="3" s="1"/>
  <c r="BD53" i="1" s="1"/>
  <c r="BH89" i="3"/>
  <c r="BG89" i="3"/>
  <c r="BF89" i="3"/>
  <c r="BE89" i="3"/>
  <c r="T89" i="3"/>
  <c r="R89" i="3"/>
  <c r="P89" i="3"/>
  <c r="BK89" i="3"/>
  <c r="BK88" i="3" s="1"/>
  <c r="J89" i="3"/>
  <c r="J82" i="3"/>
  <c r="F82" i="3"/>
  <c r="F80" i="3"/>
  <c r="E78" i="3"/>
  <c r="J51" i="3"/>
  <c r="F51" i="3"/>
  <c r="F49" i="3"/>
  <c r="E47" i="3"/>
  <c r="J18" i="3"/>
  <c r="E18" i="3"/>
  <c r="F83" i="3" s="1"/>
  <c r="J17" i="3"/>
  <c r="J12" i="3"/>
  <c r="J80" i="3" s="1"/>
  <c r="E7" i="3"/>
  <c r="E45" i="3" s="1"/>
  <c r="AY52" i="1"/>
  <c r="AX52" i="1"/>
  <c r="BI258" i="2"/>
  <c r="BH258" i="2"/>
  <c r="BG258" i="2"/>
  <c r="BF258" i="2"/>
  <c r="BE258" i="2"/>
  <c r="T258" i="2"/>
  <c r="R258" i="2"/>
  <c r="P258" i="2"/>
  <c r="BK258" i="2"/>
  <c r="J258" i="2"/>
  <c r="BI257" i="2"/>
  <c r="BH257" i="2"/>
  <c r="BG257" i="2"/>
  <c r="BF257" i="2"/>
  <c r="T257" i="2"/>
  <c r="T256" i="2" s="1"/>
  <c r="T255" i="2" s="1"/>
  <c r="R257" i="2"/>
  <c r="R256" i="2" s="1"/>
  <c r="R255" i="2" s="1"/>
  <c r="P257" i="2"/>
  <c r="BK257" i="2"/>
  <c r="J257" i="2"/>
  <c r="BE257" i="2" s="1"/>
  <c r="BI254" i="2"/>
  <c r="BH254" i="2"/>
  <c r="BG254" i="2"/>
  <c r="BF254" i="2"/>
  <c r="BE254" i="2"/>
  <c r="T254" i="2"/>
  <c r="T253" i="2" s="1"/>
  <c r="R254" i="2"/>
  <c r="R253" i="2" s="1"/>
  <c r="P254" i="2"/>
  <c r="P253" i="2" s="1"/>
  <c r="BK254" i="2"/>
  <c r="BK253" i="2" s="1"/>
  <c r="J253" i="2" s="1"/>
  <c r="J65" i="2" s="1"/>
  <c r="J254" i="2"/>
  <c r="BI252" i="2"/>
  <c r="BH252" i="2"/>
  <c r="BG252" i="2"/>
  <c r="BF252" i="2"/>
  <c r="T252" i="2"/>
  <c r="R252" i="2"/>
  <c r="P252" i="2"/>
  <c r="BK252" i="2"/>
  <c r="J252" i="2"/>
  <c r="BE252" i="2" s="1"/>
  <c r="BI251" i="2"/>
  <c r="BH251" i="2"/>
  <c r="BG251" i="2"/>
  <c r="BF251" i="2"/>
  <c r="T251" i="2"/>
  <c r="R251" i="2"/>
  <c r="P251" i="2"/>
  <c r="BK251" i="2"/>
  <c r="J251" i="2"/>
  <c r="BE251" i="2" s="1"/>
  <c r="BI250" i="2"/>
  <c r="BH250" i="2"/>
  <c r="BG250" i="2"/>
  <c r="BF250" i="2"/>
  <c r="T250" i="2"/>
  <c r="R250" i="2"/>
  <c r="P250" i="2"/>
  <c r="BK250" i="2"/>
  <c r="J250" i="2"/>
  <c r="BE250" i="2" s="1"/>
  <c r="BI248" i="2"/>
  <c r="BH248" i="2"/>
  <c r="BG248" i="2"/>
  <c r="BF248" i="2"/>
  <c r="T248" i="2"/>
  <c r="R248" i="2"/>
  <c r="P248" i="2"/>
  <c r="BK248" i="2"/>
  <c r="J248" i="2"/>
  <c r="BE248" i="2" s="1"/>
  <c r="BI247" i="2"/>
  <c r="BH247" i="2"/>
  <c r="BG247" i="2"/>
  <c r="BF247" i="2"/>
  <c r="T247" i="2"/>
  <c r="T246" i="2" s="1"/>
  <c r="R247" i="2"/>
  <c r="P247" i="2"/>
  <c r="BK247" i="2"/>
  <c r="J247" i="2"/>
  <c r="BE247" i="2" s="1"/>
  <c r="BI245" i="2"/>
  <c r="BH245" i="2"/>
  <c r="BG245" i="2"/>
  <c r="BF245" i="2"/>
  <c r="T245" i="2"/>
  <c r="R245" i="2"/>
  <c r="P245" i="2"/>
  <c r="BK245" i="2"/>
  <c r="J245" i="2"/>
  <c r="BE245" i="2" s="1"/>
  <c r="BI241" i="2"/>
  <c r="BH241" i="2"/>
  <c r="BG241" i="2"/>
  <c r="BF241" i="2"/>
  <c r="T241" i="2"/>
  <c r="R241" i="2"/>
  <c r="R240" i="2" s="1"/>
  <c r="P241" i="2"/>
  <c r="P240" i="2" s="1"/>
  <c r="BK241" i="2"/>
  <c r="J241" i="2"/>
  <c r="BE241" i="2" s="1"/>
  <c r="BI239" i="2"/>
  <c r="BH239" i="2"/>
  <c r="BG239" i="2"/>
  <c r="BF239" i="2"/>
  <c r="T239" i="2"/>
  <c r="R239" i="2"/>
  <c r="P239" i="2"/>
  <c r="BK239" i="2"/>
  <c r="J239" i="2"/>
  <c r="BE239" i="2" s="1"/>
  <c r="BI238" i="2"/>
  <c r="BH238" i="2"/>
  <c r="BG238" i="2"/>
  <c r="BF238" i="2"/>
  <c r="T238" i="2"/>
  <c r="R238" i="2"/>
  <c r="P238" i="2"/>
  <c r="BK238" i="2"/>
  <c r="J238" i="2"/>
  <c r="BE238" i="2" s="1"/>
  <c r="BI237" i="2"/>
  <c r="BH237" i="2"/>
  <c r="BG237" i="2"/>
  <c r="BF237" i="2"/>
  <c r="BE237" i="2"/>
  <c r="T237" i="2"/>
  <c r="R237" i="2"/>
  <c r="P237" i="2"/>
  <c r="BK237" i="2"/>
  <c r="J237" i="2"/>
  <c r="BI236" i="2"/>
  <c r="BH236" i="2"/>
  <c r="BG236" i="2"/>
  <c r="BF236" i="2"/>
  <c r="BE236" i="2"/>
  <c r="T236" i="2"/>
  <c r="R236" i="2"/>
  <c r="P236" i="2"/>
  <c r="BK236" i="2"/>
  <c r="J236" i="2"/>
  <c r="BI235" i="2"/>
  <c r="BH235" i="2"/>
  <c r="BG235" i="2"/>
  <c r="BF235" i="2"/>
  <c r="BE235" i="2"/>
  <c r="T235" i="2"/>
  <c r="R235" i="2"/>
  <c r="P235" i="2"/>
  <c r="BK235" i="2"/>
  <c r="J235" i="2"/>
  <c r="BI234" i="2"/>
  <c r="BH234" i="2"/>
  <c r="BG234" i="2"/>
  <c r="BF234" i="2"/>
  <c r="BE234" i="2"/>
  <c r="T234" i="2"/>
  <c r="R234" i="2"/>
  <c r="P234" i="2"/>
  <c r="BK234" i="2"/>
  <c r="J234" i="2"/>
  <c r="BI233" i="2"/>
  <c r="BH233" i="2"/>
  <c r="BG233" i="2"/>
  <c r="BF233" i="2"/>
  <c r="BE233" i="2"/>
  <c r="T233" i="2"/>
  <c r="R233" i="2"/>
  <c r="P233" i="2"/>
  <c r="BK233" i="2"/>
  <c r="J233" i="2"/>
  <c r="BI232" i="2"/>
  <c r="BH232" i="2"/>
  <c r="BG232" i="2"/>
  <c r="BF232" i="2"/>
  <c r="BE232" i="2"/>
  <c r="T232" i="2"/>
  <c r="R232" i="2"/>
  <c r="P232" i="2"/>
  <c r="BK232" i="2"/>
  <c r="J232" i="2"/>
  <c r="BI231" i="2"/>
  <c r="BH231" i="2"/>
  <c r="BG231" i="2"/>
  <c r="BF231" i="2"/>
  <c r="BE231" i="2"/>
  <c r="T231" i="2"/>
  <c r="R231" i="2"/>
  <c r="P231" i="2"/>
  <c r="BK231" i="2"/>
  <c r="J231" i="2"/>
  <c r="BI230" i="2"/>
  <c r="BH230" i="2"/>
  <c r="BG230" i="2"/>
  <c r="BF230" i="2"/>
  <c r="BE230" i="2"/>
  <c r="T230" i="2"/>
  <c r="R230" i="2"/>
  <c r="P230" i="2"/>
  <c r="BK230" i="2"/>
  <c r="J230" i="2"/>
  <c r="BI229" i="2"/>
  <c r="BH229" i="2"/>
  <c r="BG229" i="2"/>
  <c r="BF229" i="2"/>
  <c r="BE229" i="2"/>
  <c r="T229" i="2"/>
  <c r="R229" i="2"/>
  <c r="P229" i="2"/>
  <c r="BK229" i="2"/>
  <c r="J229" i="2"/>
  <c r="BI228" i="2"/>
  <c r="BH228" i="2"/>
  <c r="BG228" i="2"/>
  <c r="BF228" i="2"/>
  <c r="BE228" i="2"/>
  <c r="T228" i="2"/>
  <c r="R228" i="2"/>
  <c r="P228" i="2"/>
  <c r="BK228" i="2"/>
  <c r="J228" i="2"/>
  <c r="BI225" i="2"/>
  <c r="BH225" i="2"/>
  <c r="BG225" i="2"/>
  <c r="BF225" i="2"/>
  <c r="BE225" i="2"/>
  <c r="T225" i="2"/>
  <c r="R225" i="2"/>
  <c r="P225" i="2"/>
  <c r="BK225" i="2"/>
  <c r="J225" i="2"/>
  <c r="BI224" i="2"/>
  <c r="BH224" i="2"/>
  <c r="BG224" i="2"/>
  <c r="BF224" i="2"/>
  <c r="BE224" i="2"/>
  <c r="T224" i="2"/>
  <c r="R224" i="2"/>
  <c r="P224" i="2"/>
  <c r="BK224" i="2"/>
  <c r="BK223" i="2" s="1"/>
  <c r="J223" i="2" s="1"/>
  <c r="J62" i="2" s="1"/>
  <c r="J224" i="2"/>
  <c r="BI221" i="2"/>
  <c r="BH221" i="2"/>
  <c r="BG221" i="2"/>
  <c r="BF221" i="2"/>
  <c r="T221" i="2"/>
  <c r="R221" i="2"/>
  <c r="P221" i="2"/>
  <c r="BK221" i="2"/>
  <c r="J221" i="2"/>
  <c r="BE221" i="2" s="1"/>
  <c r="BI219" i="2"/>
  <c r="BH219" i="2"/>
  <c r="BG219" i="2"/>
  <c r="BF219" i="2"/>
  <c r="T219" i="2"/>
  <c r="R219" i="2"/>
  <c r="P219" i="2"/>
  <c r="BK219" i="2"/>
  <c r="J219" i="2"/>
  <c r="BE219" i="2" s="1"/>
  <c r="BI217" i="2"/>
  <c r="BH217" i="2"/>
  <c r="BG217" i="2"/>
  <c r="BF217" i="2"/>
  <c r="T217" i="2"/>
  <c r="R217" i="2"/>
  <c r="P217" i="2"/>
  <c r="BK217" i="2"/>
  <c r="J217" i="2"/>
  <c r="BE217" i="2" s="1"/>
  <c r="BI215" i="2"/>
  <c r="BH215" i="2"/>
  <c r="BG215" i="2"/>
  <c r="BF215" i="2"/>
  <c r="T215" i="2"/>
  <c r="R215" i="2"/>
  <c r="P215" i="2"/>
  <c r="BK215" i="2"/>
  <c r="BK214" i="2" s="1"/>
  <c r="J214" i="2" s="1"/>
  <c r="J61" i="2" s="1"/>
  <c r="J215" i="2"/>
  <c r="BE215" i="2" s="1"/>
  <c r="BI212" i="2"/>
  <c r="BH212" i="2"/>
  <c r="BG212" i="2"/>
  <c r="BF212" i="2"/>
  <c r="BE212" i="2"/>
  <c r="T212" i="2"/>
  <c r="T211" i="2" s="1"/>
  <c r="R212" i="2"/>
  <c r="R211" i="2" s="1"/>
  <c r="P212" i="2"/>
  <c r="P211" i="2" s="1"/>
  <c r="BK212" i="2"/>
  <c r="BK211" i="2" s="1"/>
  <c r="J211" i="2" s="1"/>
  <c r="J60" i="2" s="1"/>
  <c r="J212" i="2"/>
  <c r="BI210" i="2"/>
  <c r="BH210" i="2"/>
  <c r="BG210" i="2"/>
  <c r="BF210" i="2"/>
  <c r="T210" i="2"/>
  <c r="T209" i="2" s="1"/>
  <c r="R210" i="2"/>
  <c r="R209" i="2" s="1"/>
  <c r="P210" i="2"/>
  <c r="P209" i="2" s="1"/>
  <c r="BK210" i="2"/>
  <c r="BK209" i="2" s="1"/>
  <c r="J209" i="2" s="1"/>
  <c r="J59" i="2" s="1"/>
  <c r="J210" i="2"/>
  <c r="BE210" i="2" s="1"/>
  <c r="BI208" i="2"/>
  <c r="BH208" i="2"/>
  <c r="BG208" i="2"/>
  <c r="BF208" i="2"/>
  <c r="BE208" i="2"/>
  <c r="T208" i="2"/>
  <c r="R208" i="2"/>
  <c r="P208" i="2"/>
  <c r="BK208" i="2"/>
  <c r="J208" i="2"/>
  <c r="BI206" i="2"/>
  <c r="BH206" i="2"/>
  <c r="BG206" i="2"/>
  <c r="BF206" i="2"/>
  <c r="T206" i="2"/>
  <c r="R206" i="2"/>
  <c r="P206" i="2"/>
  <c r="BK206" i="2"/>
  <c r="J206" i="2"/>
  <c r="BE206" i="2" s="1"/>
  <c r="BI204" i="2"/>
  <c r="BH204" i="2"/>
  <c r="BG204" i="2"/>
  <c r="BF204" i="2"/>
  <c r="BE204" i="2"/>
  <c r="T204" i="2"/>
  <c r="R204" i="2"/>
  <c r="P204" i="2"/>
  <c r="BK204" i="2"/>
  <c r="J204" i="2"/>
  <c r="BI202" i="2"/>
  <c r="BH202" i="2"/>
  <c r="BG202" i="2"/>
  <c r="BF202" i="2"/>
  <c r="T202" i="2"/>
  <c r="R202" i="2"/>
  <c r="P202" i="2"/>
  <c r="BK202" i="2"/>
  <c r="J202" i="2"/>
  <c r="BE202" i="2" s="1"/>
  <c r="BI200" i="2"/>
  <c r="BH200" i="2"/>
  <c r="BG200" i="2"/>
  <c r="BF200" i="2"/>
  <c r="BE200" i="2"/>
  <c r="T200" i="2"/>
  <c r="R200" i="2"/>
  <c r="P200" i="2"/>
  <c r="BK200" i="2"/>
  <c r="J200" i="2"/>
  <c r="BI198" i="2"/>
  <c r="BH198" i="2"/>
  <c r="BG198" i="2"/>
  <c r="BF198" i="2"/>
  <c r="T198" i="2"/>
  <c r="R198" i="2"/>
  <c r="P198" i="2"/>
  <c r="BK198" i="2"/>
  <c r="J198" i="2"/>
  <c r="BE198" i="2" s="1"/>
  <c r="BI196" i="2"/>
  <c r="BH196" i="2"/>
  <c r="BG196" i="2"/>
  <c r="BF196" i="2"/>
  <c r="BE196" i="2"/>
  <c r="T196" i="2"/>
  <c r="R196" i="2"/>
  <c r="P196" i="2"/>
  <c r="BK196" i="2"/>
  <c r="J196" i="2"/>
  <c r="BI191" i="2"/>
  <c r="BH191" i="2"/>
  <c r="BG191" i="2"/>
  <c r="BF191" i="2"/>
  <c r="T191" i="2"/>
  <c r="R191" i="2"/>
  <c r="P191" i="2"/>
  <c r="BK191" i="2"/>
  <c r="J191" i="2"/>
  <c r="BE191" i="2" s="1"/>
  <c r="BI189" i="2"/>
  <c r="BH189" i="2"/>
  <c r="BG189" i="2"/>
  <c r="BF189" i="2"/>
  <c r="BE189" i="2"/>
  <c r="T189" i="2"/>
  <c r="R189" i="2"/>
  <c r="P189" i="2"/>
  <c r="BK189" i="2"/>
  <c r="J189" i="2"/>
  <c r="BI176" i="2"/>
  <c r="BH176" i="2"/>
  <c r="BG176" i="2"/>
  <c r="BF176" i="2"/>
  <c r="T176" i="2"/>
  <c r="R176" i="2"/>
  <c r="P176" i="2"/>
  <c r="BK176" i="2"/>
  <c r="J176" i="2"/>
  <c r="BE176" i="2" s="1"/>
  <c r="BI174" i="2"/>
  <c r="BH174" i="2"/>
  <c r="BG174" i="2"/>
  <c r="BF174" i="2"/>
  <c r="BE174" i="2"/>
  <c r="T174" i="2"/>
  <c r="R174" i="2"/>
  <c r="P174" i="2"/>
  <c r="BK174" i="2"/>
  <c r="J174" i="2"/>
  <c r="BI172" i="2"/>
  <c r="BH172" i="2"/>
  <c r="BG172" i="2"/>
  <c r="BF172" i="2"/>
  <c r="T172" i="2"/>
  <c r="R172" i="2"/>
  <c r="P172" i="2"/>
  <c r="BK172" i="2"/>
  <c r="J172" i="2"/>
  <c r="BE172" i="2" s="1"/>
  <c r="BI168" i="2"/>
  <c r="BH168" i="2"/>
  <c r="BG168" i="2"/>
  <c r="BF168" i="2"/>
  <c r="BE168" i="2"/>
  <c r="T168" i="2"/>
  <c r="R168" i="2"/>
  <c r="P168" i="2"/>
  <c r="BK168" i="2"/>
  <c r="J168" i="2"/>
  <c r="BI166" i="2"/>
  <c r="BH166" i="2"/>
  <c r="BG166" i="2"/>
  <c r="BF166" i="2"/>
  <c r="T166" i="2"/>
  <c r="R166" i="2"/>
  <c r="P166" i="2"/>
  <c r="BK166" i="2"/>
  <c r="J166" i="2"/>
  <c r="BE166" i="2" s="1"/>
  <c r="BI161" i="2"/>
  <c r="BH161" i="2"/>
  <c r="BG161" i="2"/>
  <c r="BF161" i="2"/>
  <c r="BE161" i="2"/>
  <c r="T161" i="2"/>
  <c r="R161" i="2"/>
  <c r="P161" i="2"/>
  <c r="BK161" i="2"/>
  <c r="J161" i="2"/>
  <c r="BI158" i="2"/>
  <c r="BH158" i="2"/>
  <c r="BG158" i="2"/>
  <c r="BF158" i="2"/>
  <c r="T158" i="2"/>
  <c r="R158" i="2"/>
  <c r="P158" i="2"/>
  <c r="BK158" i="2"/>
  <c r="J158" i="2"/>
  <c r="BE158" i="2" s="1"/>
  <c r="BI154" i="2"/>
  <c r="BH154" i="2"/>
  <c r="BG154" i="2"/>
  <c r="BF154" i="2"/>
  <c r="BE154" i="2"/>
  <c r="T154" i="2"/>
  <c r="R154" i="2"/>
  <c r="P154" i="2"/>
  <c r="BK154" i="2"/>
  <c r="J154" i="2"/>
  <c r="BI152" i="2"/>
  <c r="BH152" i="2"/>
  <c r="BG152" i="2"/>
  <c r="BF152" i="2"/>
  <c r="T152" i="2"/>
  <c r="R152" i="2"/>
  <c r="P152" i="2"/>
  <c r="BK152" i="2"/>
  <c r="J152" i="2"/>
  <c r="BE152" i="2" s="1"/>
  <c r="BI150" i="2"/>
  <c r="BH150" i="2"/>
  <c r="BG150" i="2"/>
  <c r="BF150" i="2"/>
  <c r="BE150" i="2"/>
  <c r="T150" i="2"/>
  <c r="R150" i="2"/>
  <c r="P150" i="2"/>
  <c r="BK150" i="2"/>
  <c r="J150" i="2"/>
  <c r="BI148" i="2"/>
  <c r="BH148" i="2"/>
  <c r="BG148" i="2"/>
  <c r="BF148" i="2"/>
  <c r="T148" i="2"/>
  <c r="R148" i="2"/>
  <c r="P148" i="2"/>
  <c r="BK148" i="2"/>
  <c r="J148" i="2"/>
  <c r="BE148" i="2" s="1"/>
  <c r="BI147" i="2"/>
  <c r="BH147" i="2"/>
  <c r="BG147" i="2"/>
  <c r="BF147" i="2"/>
  <c r="BE147" i="2"/>
  <c r="T147" i="2"/>
  <c r="R147" i="2"/>
  <c r="P147" i="2"/>
  <c r="BK147" i="2"/>
  <c r="J147" i="2"/>
  <c r="BI144" i="2"/>
  <c r="BH144" i="2"/>
  <c r="BG144" i="2"/>
  <c r="BF144" i="2"/>
  <c r="T144" i="2"/>
  <c r="R144" i="2"/>
  <c r="P144" i="2"/>
  <c r="BK144" i="2"/>
  <c r="J144" i="2"/>
  <c r="BE144" i="2" s="1"/>
  <c r="BI143" i="2"/>
  <c r="BH143" i="2"/>
  <c r="BG143" i="2"/>
  <c r="BF143" i="2"/>
  <c r="BE143" i="2"/>
  <c r="T143" i="2"/>
  <c r="R143" i="2"/>
  <c r="P143" i="2"/>
  <c r="BK143" i="2"/>
  <c r="J143" i="2"/>
  <c r="BI130" i="2"/>
  <c r="BH130" i="2"/>
  <c r="BG130" i="2"/>
  <c r="BF130" i="2"/>
  <c r="T130" i="2"/>
  <c r="R130" i="2"/>
  <c r="P130" i="2"/>
  <c r="BK130" i="2"/>
  <c r="J130" i="2"/>
  <c r="BE130" i="2" s="1"/>
  <c r="BI128" i="2"/>
  <c r="BH128" i="2"/>
  <c r="BG128" i="2"/>
  <c r="BF128" i="2"/>
  <c r="BE128" i="2"/>
  <c r="T128" i="2"/>
  <c r="R128" i="2"/>
  <c r="P128" i="2"/>
  <c r="BK128" i="2"/>
  <c r="J128" i="2"/>
  <c r="BI123" i="2"/>
  <c r="BH123" i="2"/>
  <c r="BG123" i="2"/>
  <c r="BF123" i="2"/>
  <c r="T123" i="2"/>
  <c r="R123" i="2"/>
  <c r="P123" i="2"/>
  <c r="BK123" i="2"/>
  <c r="J123" i="2"/>
  <c r="BE123" i="2" s="1"/>
  <c r="BI121" i="2"/>
  <c r="BH121" i="2"/>
  <c r="BG121" i="2"/>
  <c r="BF121" i="2"/>
  <c r="BE121" i="2"/>
  <c r="T121" i="2"/>
  <c r="R121" i="2"/>
  <c r="P121" i="2"/>
  <c r="BK121" i="2"/>
  <c r="J121" i="2"/>
  <c r="BI106" i="2"/>
  <c r="BH106" i="2"/>
  <c r="BG106" i="2"/>
  <c r="BF106" i="2"/>
  <c r="T106" i="2"/>
  <c r="R106" i="2"/>
  <c r="P106" i="2"/>
  <c r="BK106" i="2"/>
  <c r="J106" i="2"/>
  <c r="BE106" i="2" s="1"/>
  <c r="BI104" i="2"/>
  <c r="BH104" i="2"/>
  <c r="BG104" i="2"/>
  <c r="BF104" i="2"/>
  <c r="BE104" i="2"/>
  <c r="T104" i="2"/>
  <c r="R104" i="2"/>
  <c r="P104" i="2"/>
  <c r="BK104" i="2"/>
  <c r="J104" i="2"/>
  <c r="BI103" i="2"/>
  <c r="BH103" i="2"/>
  <c r="BG103" i="2"/>
  <c r="BF103" i="2"/>
  <c r="T103" i="2"/>
  <c r="R103" i="2"/>
  <c r="P103" i="2"/>
  <c r="BK103" i="2"/>
  <c r="J103" i="2"/>
  <c r="BE103" i="2" s="1"/>
  <c r="BI102" i="2"/>
  <c r="BH102" i="2"/>
  <c r="BG102" i="2"/>
  <c r="BF102" i="2"/>
  <c r="BE102" i="2"/>
  <c r="T102" i="2"/>
  <c r="R102" i="2"/>
  <c r="P102" i="2"/>
  <c r="BK102" i="2"/>
  <c r="J102" i="2"/>
  <c r="BI100" i="2"/>
  <c r="BH100" i="2"/>
  <c r="BG100" i="2"/>
  <c r="BF100" i="2"/>
  <c r="T100" i="2"/>
  <c r="R100" i="2"/>
  <c r="P100" i="2"/>
  <c r="BK100" i="2"/>
  <c r="J100" i="2"/>
  <c r="BE100" i="2" s="1"/>
  <c r="BI98" i="2"/>
  <c r="BH98" i="2"/>
  <c r="BG98" i="2"/>
  <c r="BF98" i="2"/>
  <c r="BE98" i="2"/>
  <c r="T98" i="2"/>
  <c r="R98" i="2"/>
  <c r="P98" i="2"/>
  <c r="BK98" i="2"/>
  <c r="J98" i="2"/>
  <c r="BI92" i="2"/>
  <c r="BH92" i="2"/>
  <c r="BG92" i="2"/>
  <c r="BF92" i="2"/>
  <c r="T92" i="2"/>
  <c r="R92" i="2"/>
  <c r="P92" i="2"/>
  <c r="BK92" i="2"/>
  <c r="J92" i="2"/>
  <c r="BE92" i="2" s="1"/>
  <c r="BI90" i="2"/>
  <c r="BH90" i="2"/>
  <c r="BG90" i="2"/>
  <c r="BF90" i="2"/>
  <c r="F31" i="2" s="1"/>
  <c r="BA52" i="1" s="1"/>
  <c r="BE90" i="2"/>
  <c r="T90" i="2"/>
  <c r="R90" i="2"/>
  <c r="P90" i="2"/>
  <c r="P89" i="2" s="1"/>
  <c r="BK90" i="2"/>
  <c r="BK89" i="2" s="1"/>
  <c r="J90" i="2"/>
  <c r="J83" i="2"/>
  <c r="F83" i="2"/>
  <c r="F81" i="2"/>
  <c r="E79" i="2"/>
  <c r="J51" i="2"/>
  <c r="F51" i="2"/>
  <c r="F49" i="2"/>
  <c r="E47" i="2"/>
  <c r="J18" i="2"/>
  <c r="E18" i="2"/>
  <c r="F84" i="2" s="1"/>
  <c r="J17" i="2"/>
  <c r="J12" i="2"/>
  <c r="J81" i="2" s="1"/>
  <c r="E7" i="2"/>
  <c r="E45" i="2" s="1"/>
  <c r="AS51" i="1"/>
  <c r="L47" i="1"/>
  <c r="AM46" i="1"/>
  <c r="L46" i="1"/>
  <c r="AM44" i="1"/>
  <c r="L44" i="1"/>
  <c r="L42" i="1"/>
  <c r="L41" i="1"/>
  <c r="F30" i="3" l="1"/>
  <c r="AZ53" i="1" s="1"/>
  <c r="E77" i="2"/>
  <c r="R89" i="2"/>
  <c r="T89" i="2"/>
  <c r="F33" i="2"/>
  <c r="BC52" i="1" s="1"/>
  <c r="R214" i="2"/>
  <c r="R223" i="2"/>
  <c r="BK240" i="2"/>
  <c r="J240" i="2" s="1"/>
  <c r="J63" i="2" s="1"/>
  <c r="P246" i="2"/>
  <c r="P256" i="2"/>
  <c r="P255" i="2" s="1"/>
  <c r="R88" i="3"/>
  <c r="R87" i="3" s="1"/>
  <c r="R86" i="3" s="1"/>
  <c r="F32" i="3"/>
  <c r="BB53" i="1" s="1"/>
  <c r="BK160" i="3"/>
  <c r="J160" i="3" s="1"/>
  <c r="J60" i="3" s="1"/>
  <c r="BK169" i="3"/>
  <c r="J169" i="3" s="1"/>
  <c r="J61" i="3" s="1"/>
  <c r="R198" i="3"/>
  <c r="P81" i="4"/>
  <c r="P80" i="4" s="1"/>
  <c r="P79" i="4" s="1"/>
  <c r="AU54" i="1" s="1"/>
  <c r="F31" i="4"/>
  <c r="BA54" i="1" s="1"/>
  <c r="F30" i="2"/>
  <c r="AZ52" i="1" s="1"/>
  <c r="F34" i="2"/>
  <c r="BD52" i="1" s="1"/>
  <c r="BD51" i="1" s="1"/>
  <c r="W30" i="1" s="1"/>
  <c r="T214" i="2"/>
  <c r="T223" i="2"/>
  <c r="R246" i="2"/>
  <c r="T88" i="3"/>
  <c r="F33" i="3"/>
  <c r="BC53" i="1" s="1"/>
  <c r="P160" i="3"/>
  <c r="P194" i="3"/>
  <c r="T209" i="3"/>
  <c r="T208" i="3" s="1"/>
  <c r="F32" i="4"/>
  <c r="BB54" i="1" s="1"/>
  <c r="F32" i="2"/>
  <c r="BB52" i="1" s="1"/>
  <c r="P214" i="2"/>
  <c r="P88" i="2" s="1"/>
  <c r="P87" i="2" s="1"/>
  <c r="AU52" i="1" s="1"/>
  <c r="AU51" i="1" s="1"/>
  <c r="P223" i="2"/>
  <c r="T240" i="2"/>
  <c r="BK246" i="2"/>
  <c r="J246" i="2" s="1"/>
  <c r="J64" i="2" s="1"/>
  <c r="BK256" i="2"/>
  <c r="BK255" i="2" s="1"/>
  <c r="J255" i="2" s="1"/>
  <c r="J66" i="2" s="1"/>
  <c r="P88" i="3"/>
  <c r="P87" i="3" s="1"/>
  <c r="P86" i="3" s="1"/>
  <c r="AU53" i="1" s="1"/>
  <c r="F31" i="3"/>
  <c r="BA53" i="1" s="1"/>
  <c r="BA51" i="1" s="1"/>
  <c r="T160" i="3"/>
  <c r="T169" i="3"/>
  <c r="T194" i="3"/>
  <c r="BK81" i="4"/>
  <c r="F34" i="4"/>
  <c r="BD54" i="1" s="1"/>
  <c r="BK80" i="4"/>
  <c r="J81" i="4"/>
  <c r="J58" i="4" s="1"/>
  <c r="F30" i="4"/>
  <c r="AZ54" i="1" s="1"/>
  <c r="BK87" i="3"/>
  <c r="J88" i="3"/>
  <c r="J58" i="3" s="1"/>
  <c r="BK208" i="3"/>
  <c r="J208" i="3" s="1"/>
  <c r="J65" i="3" s="1"/>
  <c r="J209" i="3"/>
  <c r="J66" i="3" s="1"/>
  <c r="AZ51" i="1"/>
  <c r="J89" i="2"/>
  <c r="J58" i="2" s="1"/>
  <c r="BK88" i="2"/>
  <c r="J30" i="2"/>
  <c r="AV52" i="1" s="1"/>
  <c r="J49" i="3"/>
  <c r="E76" i="3"/>
  <c r="J31" i="3"/>
  <c r="AW53" i="1" s="1"/>
  <c r="F52" i="4"/>
  <c r="J73" i="4"/>
  <c r="J31" i="4"/>
  <c r="AW54" i="1" s="1"/>
  <c r="J49" i="2"/>
  <c r="F52" i="3"/>
  <c r="F52" i="2"/>
  <c r="J31" i="2"/>
  <c r="AW52" i="1" s="1"/>
  <c r="J30" i="3"/>
  <c r="AV53" i="1" s="1"/>
  <c r="AT53" i="1" s="1"/>
  <c r="E45" i="4"/>
  <c r="J30" i="4"/>
  <c r="AV54" i="1" s="1"/>
  <c r="AW51" i="1" l="1"/>
  <c r="AK27" i="1" s="1"/>
  <c r="W27" i="1"/>
  <c r="R88" i="2"/>
  <c r="R87" i="2" s="1"/>
  <c r="AT54" i="1"/>
  <c r="J256" i="2"/>
  <c r="J67" i="2" s="1"/>
  <c r="BB51" i="1"/>
  <c r="BC51" i="1"/>
  <c r="T87" i="3"/>
  <c r="T86" i="3" s="1"/>
  <c r="T88" i="2"/>
  <c r="T87" i="2" s="1"/>
  <c r="BK79" i="4"/>
  <c r="J79" i="4" s="1"/>
  <c r="J80" i="4"/>
  <c r="J57" i="4" s="1"/>
  <c r="AV51" i="1"/>
  <c r="W26" i="1"/>
  <c r="BK86" i="3"/>
  <c r="J86" i="3" s="1"/>
  <c r="J87" i="3"/>
  <c r="J57" i="3" s="1"/>
  <c r="AT52" i="1"/>
  <c r="J88" i="2"/>
  <c r="J57" i="2" s="1"/>
  <c r="BK87" i="2"/>
  <c r="J87" i="2" s="1"/>
  <c r="AY51" i="1" l="1"/>
  <c r="W29" i="1"/>
  <c r="AX51" i="1"/>
  <c r="W28" i="1"/>
  <c r="J56" i="3"/>
  <c r="J27" i="3"/>
  <c r="J56" i="4"/>
  <c r="J27" i="4"/>
  <c r="AT51" i="1"/>
  <c r="AK26" i="1"/>
  <c r="J27" i="2"/>
  <c r="J56" i="2"/>
  <c r="AG53" i="1" l="1"/>
  <c r="AN53" i="1" s="1"/>
  <c r="J36" i="3"/>
  <c r="J36" i="2"/>
  <c r="AG52" i="1"/>
  <c r="J36" i="4"/>
  <c r="AG54" i="1"/>
  <c r="AN54" i="1" s="1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<sst xmlns="http://schemas.openxmlformats.org/spreadsheetml/2006/main" count="4553" uniqueCount="863">
  <si>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</si>
  <si>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</si>
  <si>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</si>
  <si>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</si>
  <si>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</si>
  <si>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</si>
  <si>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</si>
  <si>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{a3b2152c-cba2-4270-95e1-29582525c308}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</si>
  <si>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</si>
  <si>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</si>
  <si>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</si>
  <si>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</si>
  <si>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</si>
  <si>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</si>
  <si>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</si>
  <si>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</si>
  <si>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</si>
  <si>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</si>
  <si>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</si>
  <si>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Oprava kanalizace ulice Hamerská</t>
  </si>
  <si>
    <t>KSO:</t>
  </si>
  <si>
    <t>CC-CZ:</t>
  </si>
  <si>
    <t>Místo:</t>
  </si>
  <si>
    <t>Zubří</t>
  </si>
  <si>
    <t>Datum:</t>
  </si>
  <si>
    <t>27.3.2017</t>
  </si>
  <si>
    <t>Zadavatel:</t>
  </si>
  <si>
    <t>IČ:</t>
  </si>
  <si>
    <t>Město Zubří</t>
  </si>
  <si>
    <t>DIČ:</t>
  </si>
  <si>
    <t>Uchazeč:</t>
  </si>
  <si>
    <t>Vyplň údaj</t>
  </si>
  <si>
    <t>Projektant:</t>
  </si>
  <si>
    <t>Ing.Svoboda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</si>
  <si>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</si>
  <si>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</si>
  <si>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</si>
  <si>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</si>
  <si>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</si>
  <si>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</si>
  <si>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</si>
  <si>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</si>
  <si>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</si>
  <si>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</si>
  <si>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</si>
  <si>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</si>
  <si>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</si>
  <si>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</si>
  <si>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</si>
  <si>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</si>
  <si>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</si>
  <si>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</si>
  <si>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</si>
  <si>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</si>
  <si>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</si>
  <si>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</si>
  <si>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</si>
  <si>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</si>
  <si>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</si>
  <si>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</si>
  <si>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</si>
  <si>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</si>
  <si>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</si>
  <si>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</si>
  <si>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</si>
  <si>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</si>
  <si>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</si>
  <si>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</si>
  <si>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</si>
  <si>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</si>
  <si>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</si>
  <si>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</si>
  <si>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</si>
  <si>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</si>
  <si>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</si>
  <si>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</si>
  <si>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Venkovní kanalizace jednotná</t>
  </si>
  <si>
    <t>STA</t>
  </si>
  <si>
    <t>1</t>
  </si>
  <si>
    <t>{1660552e-0474-4673-8878-830b8f2a8378}</t>
  </si>
  <si>
    <t>2</t>
  </si>
  <si>
    <t>02</t>
  </si>
  <si>
    <t>SO 02 Oprava vodovodu</t>
  </si>
  <si>
    <t>{6aaab0b9-27c5-4566-8e78-ec766e129f1c}</t>
  </si>
  <si>
    <t>03</t>
  </si>
  <si>
    <t>Vedlejší rozpočtové náklady</t>
  </si>
  <si>
    <t>{aaef3c15-03fb-4cc1-bab2-e74910747e43}</t>
  </si>
  <si>
    <t>1) Krycí list soupisu</t>
  </si>
  <si>
    <t>2) Rekapitulace</t>
  </si>
  <si>
    <t>3) Soupis prací</t>
  </si>
  <si>
    <t>Zpět na list:</t>
  </si>
  <si>
    <t>Rekapitulace stavby</t>
  </si>
  <si>
    <t>k</t>
  </si>
  <si>
    <t>410,56</t>
  </si>
  <si>
    <t>k1</t>
  </si>
  <si>
    <t>370,24</t>
  </si>
  <si>
    <t>KRYCÍ LIST SOUPISU</t>
  </si>
  <si>
    <t>k2</t>
  </si>
  <si>
    <t>40,32</t>
  </si>
  <si>
    <t>o</t>
  </si>
  <si>
    <t>1364,403</t>
  </si>
  <si>
    <t>or</t>
  </si>
  <si>
    <t>23,94</t>
  </si>
  <si>
    <t>p1</t>
  </si>
  <si>
    <t>368,095</t>
  </si>
  <si>
    <t>Objekt:</t>
  </si>
  <si>
    <t>p2</t>
  </si>
  <si>
    <t>78,878</t>
  </si>
  <si>
    <t>01 - SO 01 Venkovní kanalizace jednotná</t>
  </si>
  <si>
    <t>p3</t>
  </si>
  <si>
    <t>869,248</t>
  </si>
  <si>
    <t>r</t>
  </si>
  <si>
    <t>1650,65</t>
  </si>
  <si>
    <t>s</t>
  </si>
  <si>
    <t>142,848</t>
  </si>
  <si>
    <t>z</t>
  </si>
  <si>
    <t>429,095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</si>
  <si>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</si>
  <si>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</si>
  <si>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</si>
  <si>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</si>
  <si>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</si>
  <si>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</si>
  <si>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</si>
  <si>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</si>
  <si>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</si>
  <si>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</si>
  <si>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</si>
  <si>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</si>
  <si>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</si>
  <si>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</si>
  <si>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</si>
  <si>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</si>
  <si>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</si>
  <si>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</si>
  <si>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</si>
  <si>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</si>
  <si>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</si>
  <si>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</si>
  <si>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</si>
  <si>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</si>
  <si>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</si>
  <si>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</si>
  <si>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</si>
  <si>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</si>
  <si>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</si>
  <si>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</si>
  <si>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</si>
  <si>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</si>
  <si>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</si>
  <si>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</si>
  <si>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</si>
  <si>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113107224</t>
  </si>
  <si>
    <t>Odstranění podkladu pl přes 200 m2 z kameniva drceného tl 400 mm</t>
  </si>
  <si>
    <t>m2</t>
  </si>
  <si>
    <t>CS ÚRS 2017 01</t>
  </si>
  <si>
    <t>4</t>
  </si>
  <si>
    <t>-253903064</t>
  </si>
  <si>
    <t>VV</t>
  </si>
  <si>
    <t>113107243</t>
  </si>
  <si>
    <t>Odstranění podkladu pl přes 200 m2 živičných tl 150 mm</t>
  </si>
  <si>
    <t>592865100</t>
  </si>
  <si>
    <t>"větev A"</t>
  </si>
  <si>
    <t>1,3*(51,8+278,2-87,2+37,0+5,0)</t>
  </si>
  <si>
    <t>"šachty"</t>
  </si>
  <si>
    <t>2,4*2,4*7</t>
  </si>
  <si>
    <t>Součet</t>
  </si>
  <si>
    <t>3</t>
  </si>
  <si>
    <t>119001401</t>
  </si>
  <si>
    <t>Dočasné zajištění potrubí ocelového nebo litinového DN do 200</t>
  </si>
  <si>
    <t>m</t>
  </si>
  <si>
    <t>-332287566</t>
  </si>
  <si>
    <t>1,5*6</t>
  </si>
  <si>
    <t>119001421</t>
  </si>
  <si>
    <t>Dočasné zajištění kabelů a kabelových tratí ze 3 volně ložených kabelů</t>
  </si>
  <si>
    <t>481945380</t>
  </si>
  <si>
    <t>1,5*3</t>
  </si>
  <si>
    <t>5</t>
  </si>
  <si>
    <t>119003131</t>
  </si>
  <si>
    <t>Výstražná páska pro zabezpečení výkopu zřízení</t>
  </si>
  <si>
    <t>-1352421613</t>
  </si>
  <si>
    <t>6</t>
  </si>
  <si>
    <t>119003132</t>
  </si>
  <si>
    <t>Výstražná páska pro zabezpečení výkopu odstranění</t>
  </si>
  <si>
    <t>1502839515</t>
  </si>
  <si>
    <t>7</t>
  </si>
  <si>
    <t>121101103</t>
  </si>
  <si>
    <t>Sejmutí ornice s přemístěním na vzdálenost do 250 m</t>
  </si>
  <si>
    <t>m3</t>
  </si>
  <si>
    <t>-99346416</t>
  </si>
  <si>
    <t>2,0*(87,2-51,8+291,2-278,2+367,5-296,2)*0,1</t>
  </si>
  <si>
    <t>8</t>
  </si>
  <si>
    <t>132201203</t>
  </si>
  <si>
    <t>Hloubení rýh š do 2000 mm v hornině tř. 3 objemu do 5000 m3</t>
  </si>
  <si>
    <t>171685206</t>
  </si>
  <si>
    <t>1,3*(2,89+2,81)*0,5*11,4</t>
  </si>
  <si>
    <t>1,3*(2,83+3,06)*0,5*(51,8-11,4)</t>
  </si>
  <si>
    <t>1,3*(3,06+3,49)*0,5*40,1</t>
  </si>
  <si>
    <t>1,3*(3,49+3,6)*0,5*46,9</t>
  </si>
  <si>
    <t>1,3*(3,6+3,4)*0,5*57,8</t>
  </si>
  <si>
    <t>1,3*(3,4+3,81)*0,5*62,6</t>
  </si>
  <si>
    <t>1,3*(3,87+3,72)*0,5*22,0</t>
  </si>
  <si>
    <t>1,3*(3,72+3,58)*0,5*55,6</t>
  </si>
  <si>
    <t>1,3*(3,58+3,32)*0,5*39,7</t>
  </si>
  <si>
    <t>1,3*(3,32+3,18)*0,5*37,0</t>
  </si>
  <si>
    <t>r1</t>
  </si>
  <si>
    <t>Mezisoučet</t>
  </si>
  <si>
    <t>-k1*0,53</t>
  </si>
  <si>
    <t>9</t>
  </si>
  <si>
    <t>132201209</t>
  </si>
  <si>
    <t>Příplatek za lepivost k hloubení rýh š do 2000 mm v hornině tř. 3</t>
  </si>
  <si>
    <t>-904744695</t>
  </si>
  <si>
    <t>r*0,3</t>
  </si>
  <si>
    <t>10</t>
  </si>
  <si>
    <t>133201102</t>
  </si>
  <si>
    <t>Hloubení šachet v hornině tř. 3 objemu přes 100 m3</t>
  </si>
  <si>
    <t>-656346168</t>
  </si>
  <si>
    <t>"výkop pro šachty"</t>
  </si>
  <si>
    <t>2,4*2,4*(3,12+3,55+3,66+3,51+3,87+3,78+3,64+3,38)</t>
  </si>
  <si>
    <t>-k2*0,53</t>
  </si>
  <si>
    <t>11</t>
  </si>
  <si>
    <t>133201109</t>
  </si>
  <si>
    <t>Příplatek za lepivost u hloubení šachet v hornině tř. 3</t>
  </si>
  <si>
    <t>1386736798</t>
  </si>
  <si>
    <t>s*0,3</t>
  </si>
  <si>
    <t>12</t>
  </si>
  <si>
    <t>151101102</t>
  </si>
  <si>
    <t>Zřízení příložného pažení a rozepření stěn rýh hl do 4 m</t>
  </si>
  <si>
    <t>1104276541</t>
  </si>
  <si>
    <t>(2,89+2,81)*0,5*11,4*2</t>
  </si>
  <si>
    <t>(2,83+3,06)*0,5*(51,8-11,4)*2</t>
  </si>
  <si>
    <t>(3,06+3,49)*0,5*40,1*2</t>
  </si>
  <si>
    <t>(3,49+3,6)*0,5*46,9*2</t>
  </si>
  <si>
    <t>(3,6+3,4)*0,5*57,8*2</t>
  </si>
  <si>
    <t>(3,4+3,81)*0,5*62,6*2</t>
  </si>
  <si>
    <t>(3,87+3,72)*0,5*22,0*2</t>
  </si>
  <si>
    <t>(3,72+3,58)*0,5*55,6*2</t>
  </si>
  <si>
    <t>(3,58+3,32)*0,5*39,7*2</t>
  </si>
  <si>
    <t>(3,32+3,18)*0,5*37,0*2</t>
  </si>
  <si>
    <t>13</t>
  </si>
  <si>
    <t>151101112</t>
  </si>
  <si>
    <t>Odstranění příložného pažení a rozepření stěn rýh hl do 4 m</t>
  </si>
  <si>
    <t>1790586056</t>
  </si>
  <si>
    <t>14</t>
  </si>
  <si>
    <t>151101201</t>
  </si>
  <si>
    <t>Zřízení příložného pažení stěn výkopu hl do 4 m</t>
  </si>
  <si>
    <t>1669995707</t>
  </si>
  <si>
    <t>2,4*4*(3,12+3,55+3,66+3,51+3,87+3,78+3,64+3,38)</t>
  </si>
  <si>
    <t>151101211</t>
  </si>
  <si>
    <t>Odstranění příložného pažení stěn hl do 4 m</t>
  </si>
  <si>
    <t>-1948273</t>
  </si>
  <si>
    <t>16</t>
  </si>
  <si>
    <t>151101301</t>
  </si>
  <si>
    <t>Zřízení rozepření stěn při pažení příložném hl do 4 m</t>
  </si>
  <si>
    <t>-156998560</t>
  </si>
  <si>
    <t>17</t>
  </si>
  <si>
    <t>151101311</t>
  </si>
  <si>
    <t>Odstranění rozepření stěn při pažení příložném hl do 4 m</t>
  </si>
  <si>
    <t>926606246</t>
  </si>
  <si>
    <t>18</t>
  </si>
  <si>
    <t>161101102</t>
  </si>
  <si>
    <t>Svislé přemístění výkopku z horniny tř. 1 až 4 hl výkopu do 4 m</t>
  </si>
  <si>
    <t>-1670101734</t>
  </si>
  <si>
    <t>s+r*0,5</t>
  </si>
  <si>
    <t>19</t>
  </si>
  <si>
    <t>162301101</t>
  </si>
  <si>
    <t>Vodorovné přemístění do 500 m výkopku/sypaniny z horniny tř. 1 až 4</t>
  </si>
  <si>
    <t>-786981400</t>
  </si>
  <si>
    <t>"dovoz ornice pro rozprostření"  or</t>
  </si>
  <si>
    <t>"dovoz zemony z mezideponie pro zásyp"  z</t>
  </si>
  <si>
    <t>20</t>
  </si>
  <si>
    <t>-1827380366</t>
  </si>
  <si>
    <t>"odvoz zeminy na mezideponii pro zásyp"</t>
  </si>
  <si>
    <t>162701105</t>
  </si>
  <si>
    <t>Vodorovné přemístění do 10000 m výkopku/sypaniny z horniny tř. 1 až 4</t>
  </si>
  <si>
    <t>832284778</t>
  </si>
  <si>
    <t>"odvoz přebytečné zeminy"</t>
  </si>
  <si>
    <t>p1+p2+p3</t>
  </si>
  <si>
    <t>1,3*1,3*(3,12+3,55+3,66+3,51+3,87+3,78+3,64+3,38)</t>
  </si>
  <si>
    <t>22</t>
  </si>
  <si>
    <t>162701109</t>
  </si>
  <si>
    <t>Příplatek k vodorovnému přemístění výkopku/sypaniny z horniny tř. 1 až 4 ZKD 1000 m přes 10000 m</t>
  </si>
  <si>
    <t>33868647</t>
  </si>
  <si>
    <t>o*5</t>
  </si>
  <si>
    <t>23</t>
  </si>
  <si>
    <t>167101101</t>
  </si>
  <si>
    <t>Nakládání výkopku z hornin tř. 1 až 4 do 100 m3</t>
  </si>
  <si>
    <t>-1808206363</t>
  </si>
  <si>
    <t>"naložení ornice"  or</t>
  </si>
  <si>
    <t>"naložení zeminy pro zásyp"   z</t>
  </si>
  <si>
    <t>24</t>
  </si>
  <si>
    <t>171201201</t>
  </si>
  <si>
    <t>Uložení sypaniny na skládky</t>
  </si>
  <si>
    <t>666795071</t>
  </si>
  <si>
    <t>25</t>
  </si>
  <si>
    <t>171201211</t>
  </si>
  <si>
    <t>Poplatek za uložení odpadu ze sypaniny na skládce (skládkovné)</t>
  </si>
  <si>
    <t>t</t>
  </si>
  <si>
    <t>-211739154</t>
  </si>
  <si>
    <t>o*1,67</t>
  </si>
  <si>
    <t>26</t>
  </si>
  <si>
    <t>174101101</t>
  </si>
  <si>
    <t>Zásyp jam, šachet rýh nebo kolem objektů sypaninou se zhutněním</t>
  </si>
  <si>
    <t>1245269984</t>
  </si>
  <si>
    <t>"v komunikaci"</t>
  </si>
  <si>
    <t>1,3*(2,89+2,81-0,15*2-0,7*2-0,53*2)*0,5*11,4</t>
  </si>
  <si>
    <t>1,3*(2,83+3,06-0,15*2-0,7*2-0,53*2)*0,5*(51,8-11,4)</t>
  </si>
  <si>
    <t>1,3*(3,49+3,6-0,15*2-0,7*2-0,53*2)*0,5*(46,9+91,9-87,2)</t>
  </si>
  <si>
    <t>1,3*(3,6+3,4-0,15*2-0,7*2-0,53*2)*0,5*57,8</t>
  </si>
  <si>
    <t>1,3*(3,4+3,81-0,15*2-0,7*2-0,53*2)*0,5*62,6</t>
  </si>
  <si>
    <t>1,3*(3,87+3,72-0,15*2-0,7*2-0,53*2)*0,5*(22,0+278,2-272,2+5,0)</t>
  </si>
  <si>
    <t>1,3*(3,32+3,18-0,15*2-0,7*2-0,53*2)*0,5*37,0</t>
  </si>
  <si>
    <t>2,4*2,4*(3,12+3,55+3,66+3,51+3,87+3,78+3,38-0,53*7)</t>
  </si>
  <si>
    <t>-1,3*1,3*(3,12+3,55+3,66+3,51+3,87+3,78+3,38-0,53*7)</t>
  </si>
  <si>
    <t>27</t>
  </si>
  <si>
    <t>M</t>
  </si>
  <si>
    <t>583312010</t>
  </si>
  <si>
    <t>štěrkopísek netříděný stabilizační zemina 0-32</t>
  </si>
  <si>
    <t>-1642356568</t>
  </si>
  <si>
    <t>p3*2,0</t>
  </si>
  <si>
    <t>28</t>
  </si>
  <si>
    <t>1221536979</t>
  </si>
  <si>
    <t>"v zeleném"</t>
  </si>
  <si>
    <t>r+s-p1-p2-p3</t>
  </si>
  <si>
    <t>-1,3*1,3*(3,12+3,55+3,66+3,51+3,87+3,78+3,64+3,38)</t>
  </si>
  <si>
    <t>29</t>
  </si>
  <si>
    <t>175151101</t>
  </si>
  <si>
    <t>Obsypání potrubí strojně sypaninou bez prohození, uloženou do 3 m</t>
  </si>
  <si>
    <t>-1338499229</t>
  </si>
  <si>
    <t>1,3*0,7*404,5</t>
  </si>
  <si>
    <t>30</t>
  </si>
  <si>
    <t>583373310</t>
  </si>
  <si>
    <t>štěrkopísek  frakce 0-22</t>
  </si>
  <si>
    <t>-1567762013</t>
  </si>
  <si>
    <t>368,095*2 'Přepočtené koeficientem množství</t>
  </si>
  <si>
    <t>31</t>
  </si>
  <si>
    <t>181301101</t>
  </si>
  <si>
    <t>Rozprostření ornice tl vrstvy do 100 mm pl do 500 m2 v rovině nebo ve svahu do 1:5</t>
  </si>
  <si>
    <t>-563892846</t>
  </si>
  <si>
    <t>or/0,1</t>
  </si>
  <si>
    <t>32</t>
  </si>
  <si>
    <t>181411131</t>
  </si>
  <si>
    <t>Založení parkového trávníku výsevem plochy do 1000 m2 v rovině a ve svahu do 1:5</t>
  </si>
  <si>
    <t>-1885928026</t>
  </si>
  <si>
    <t>33</t>
  </si>
  <si>
    <t>005724100</t>
  </si>
  <si>
    <t>osivo směs travní parková</t>
  </si>
  <si>
    <t>kg</t>
  </si>
  <si>
    <t>-2141365693</t>
  </si>
  <si>
    <t>239,400*0,03*1,015</t>
  </si>
  <si>
    <t>34</t>
  </si>
  <si>
    <t>183403153</t>
  </si>
  <si>
    <t>Obdělání půdy hrabáním v rovině a svahu do 1:5</t>
  </si>
  <si>
    <t>133475342</t>
  </si>
  <si>
    <t>35</t>
  </si>
  <si>
    <t>183403161</t>
  </si>
  <si>
    <t>Obdělání půdy válením v rovině a svahu do 1:5</t>
  </si>
  <si>
    <t>-628341027</t>
  </si>
  <si>
    <t>Svislé a kompletní konstrukce</t>
  </si>
  <si>
    <t>36</t>
  </si>
  <si>
    <t>359901211</t>
  </si>
  <si>
    <t>Monitoring stoky jakékoli výšky na nové kanalizaci</t>
  </si>
  <si>
    <t>1867307008</t>
  </si>
  <si>
    <t>Vodorovné konstrukce</t>
  </si>
  <si>
    <t>37</t>
  </si>
  <si>
    <t>451572111</t>
  </si>
  <si>
    <t>Lože pod potrubí otevřený výkop z kameniva drobného těženého</t>
  </si>
  <si>
    <t>-1584594156</t>
  </si>
  <si>
    <t>1,3*0,15*404,5</t>
  </si>
  <si>
    <t>Komunikace pozemní</t>
  </si>
  <si>
    <t>38</t>
  </si>
  <si>
    <t>564761111</t>
  </si>
  <si>
    <t>Podklad z kameniva hrubého drceného vel. 32-63 mm tl 200 mm</t>
  </si>
  <si>
    <t>575115215</t>
  </si>
  <si>
    <t>k*2</t>
  </si>
  <si>
    <t>39</t>
  </si>
  <si>
    <t>565165111</t>
  </si>
  <si>
    <t>Asfaltový beton vrstva podkladní ACP 16 (obalované kamenivo OKS) tl 80 mm š do 3 m</t>
  </si>
  <si>
    <t>-280632001</t>
  </si>
  <si>
    <t>40</t>
  </si>
  <si>
    <t>573211112</t>
  </si>
  <si>
    <t>Postřik živičný spojovací z asfaltu v množství 0,70 kg/m2</t>
  </si>
  <si>
    <t>2122473115</t>
  </si>
  <si>
    <t>41</t>
  </si>
  <si>
    <t>577144211</t>
  </si>
  <si>
    <t>Asfaltový beton vrstva obrusná ACO 11 (ABS) tř. II tl 50 mm š do 3 m z nemodifikovaného asfaltu</t>
  </si>
  <si>
    <t>-982298348</t>
  </si>
  <si>
    <t>Trubní vedení</t>
  </si>
  <si>
    <t>42</t>
  </si>
  <si>
    <t>871393121</t>
  </si>
  <si>
    <t>Montáž kanalizačního potrubí z PVC těsněné gumovým kroužkem otevřený výkop sklon do 20 % DN 400</t>
  </si>
  <si>
    <t>1201958541</t>
  </si>
  <si>
    <t>43</t>
  </si>
  <si>
    <t>286121140</t>
  </si>
  <si>
    <t>trubka kanalizační PVC  SN12 400/6 m</t>
  </si>
  <si>
    <t>kus</t>
  </si>
  <si>
    <t>-1204596691</t>
  </si>
  <si>
    <t>404,500/6*1,093</t>
  </si>
  <si>
    <t>74</t>
  </si>
  <si>
    <t>44</t>
  </si>
  <si>
    <t>892421111</t>
  </si>
  <si>
    <t>Tlaková zkouška vodou potrubí DN 400 nebo 500</t>
  </si>
  <si>
    <t>-1176950679</t>
  </si>
  <si>
    <t>45</t>
  </si>
  <si>
    <t>894411131</t>
  </si>
  <si>
    <t>Zřízení šachet kanalizačních z betonových dílců na potrubí DN nad 300 do 400 dno beton tř. C 25/30</t>
  </si>
  <si>
    <t>-886464298</t>
  </si>
  <si>
    <t>46</t>
  </si>
  <si>
    <t>592241800</t>
  </si>
  <si>
    <t>dno betonové šachtové TZZ-Q 100/115 D 130x115x15 cm</t>
  </si>
  <si>
    <t>1590722119</t>
  </si>
  <si>
    <t>47</t>
  </si>
  <si>
    <t>592241600</t>
  </si>
  <si>
    <t>skruž betonová s ocelová se stupadly +PE povlakem TBS-Q 1000/250/120 SP 100x25x12 cm</t>
  </si>
  <si>
    <t>231271150</t>
  </si>
  <si>
    <t>48</t>
  </si>
  <si>
    <t>592241610</t>
  </si>
  <si>
    <t>skruž betonová s ocelová se stupadly +PE povlakem TBH TBS-Q 1000/500/120 SP 100x50x12 cm</t>
  </si>
  <si>
    <t>1069955763</t>
  </si>
  <si>
    <t>49</t>
  </si>
  <si>
    <t>592241680</t>
  </si>
  <si>
    <t>skruž betonová přechodová TBR-Q 625/600/120 SPK 62,5/100x60x12 cm</t>
  </si>
  <si>
    <t>966729639</t>
  </si>
  <si>
    <t>50</t>
  </si>
  <si>
    <t>592241750</t>
  </si>
  <si>
    <t>prstenec betonový vyrovnávací TBW-Q 625/60/120 62,5x6x12 cm</t>
  </si>
  <si>
    <t>-1388686778</t>
  </si>
  <si>
    <t>51</t>
  </si>
  <si>
    <t>592241760</t>
  </si>
  <si>
    <t>prstenec betonový vyrovnávací TBW-Q 625/80/120 62,5x8x12 cm</t>
  </si>
  <si>
    <t>33291115</t>
  </si>
  <si>
    <t>52</t>
  </si>
  <si>
    <t>592241770</t>
  </si>
  <si>
    <t>prstenec betonový vyrovnávací TBW-Q 625/100/120 62,5x10x12 cm</t>
  </si>
  <si>
    <t>763776657</t>
  </si>
  <si>
    <t>53</t>
  </si>
  <si>
    <t>592243480</t>
  </si>
  <si>
    <t>těsnění elastomerové pro spojení šachetních dílů EMT DN 1000</t>
  </si>
  <si>
    <t>-1585352661</t>
  </si>
  <si>
    <t>54</t>
  </si>
  <si>
    <t>899104111</t>
  </si>
  <si>
    <t>Osazení poklopů litinových nebo ocelových včetně rámů hmotnosti nad 150 kg</t>
  </si>
  <si>
    <t>-676661938</t>
  </si>
  <si>
    <t>55</t>
  </si>
  <si>
    <t>592246610</t>
  </si>
  <si>
    <t>poklop šachtový D1 /betonová výplň+ litina/ D 400 - BEGU</t>
  </si>
  <si>
    <t>-886335928</t>
  </si>
  <si>
    <t>Ostatní konstrukce a práce, bourání</t>
  </si>
  <si>
    <t>56</t>
  </si>
  <si>
    <t>919731122</t>
  </si>
  <si>
    <t>Zarovnání styčné plochy podkladu nebo krytu živičného tl do 100 mm</t>
  </si>
  <si>
    <t>-1912057283</t>
  </si>
  <si>
    <t>k1/1,3*2</t>
  </si>
  <si>
    <t>2,4*4*7</t>
  </si>
  <si>
    <t>57</t>
  </si>
  <si>
    <t>919735113</t>
  </si>
  <si>
    <t>Řezání stávajícího živičného krytu hl do 150 mm</t>
  </si>
  <si>
    <t>2137122225</t>
  </si>
  <si>
    <t>997</t>
  </si>
  <si>
    <t>Přesun sutě</t>
  </si>
  <si>
    <t>58</t>
  </si>
  <si>
    <t>997221551</t>
  </si>
  <si>
    <t>Vodorovná doprava suti ze sypkých materiálů do 1 km</t>
  </si>
  <si>
    <t>1954312353</t>
  </si>
  <si>
    <t>59</t>
  </si>
  <si>
    <t>997221559</t>
  </si>
  <si>
    <t>Příplatek ZKD 1 km u vodorovné dopravy suti ze sypkých materiálů</t>
  </si>
  <si>
    <t>1623511596</t>
  </si>
  <si>
    <t>367,862*14 'Přepočtené koeficientem množství</t>
  </si>
  <si>
    <t>60</t>
  </si>
  <si>
    <t>997221611</t>
  </si>
  <si>
    <t>Nakládání suti na dopravní prostředky pro vodorovnou dopravu</t>
  </si>
  <si>
    <t>5276377</t>
  </si>
  <si>
    <t>61</t>
  </si>
  <si>
    <t>997221845</t>
  </si>
  <si>
    <t>Poplatek za uložení odpadu z asfaltových povrchů na skládce (skládkovné)</t>
  </si>
  <si>
    <t>1083564597</t>
  </si>
  <si>
    <t>62</t>
  </si>
  <si>
    <t>997221855</t>
  </si>
  <si>
    <t>Poplatek za uložení odpadu z kameniva na skládce (skládkovné)</t>
  </si>
  <si>
    <t>-48088884</t>
  </si>
  <si>
    <t>998</t>
  </si>
  <si>
    <t>Přesun hmot</t>
  </si>
  <si>
    <t>63</t>
  </si>
  <si>
    <t>998276101</t>
  </si>
  <si>
    <t>Přesun hmot pro trubní vedení z trub z plastických hmot otevřený výkop</t>
  </si>
  <si>
    <t>-2130695526</t>
  </si>
  <si>
    <t>VRN</t>
  </si>
  <si>
    <t>VRN1</t>
  </si>
  <si>
    <t>Průzkumné, geodetické a projektové práce</t>
  </si>
  <si>
    <t>64</t>
  </si>
  <si>
    <t>012103000</t>
  </si>
  <si>
    <t>Geodetické práce před výstavbou</t>
  </si>
  <si>
    <t>Kč</t>
  </si>
  <si>
    <t>1024</t>
  </si>
  <si>
    <t>-1206656408</t>
  </si>
  <si>
    <t>65</t>
  </si>
  <si>
    <t>012303000</t>
  </si>
  <si>
    <t>Geodetické práce po výstavbě</t>
  </si>
  <si>
    <t>2093585208</t>
  </si>
  <si>
    <t>61,11</t>
  </si>
  <si>
    <t>4,52</t>
  </si>
  <si>
    <t>43,828</t>
  </si>
  <si>
    <t>38,64</t>
  </si>
  <si>
    <t>9,66</t>
  </si>
  <si>
    <t>11,305</t>
  </si>
  <si>
    <t>02 - SO 02 Oprava vodovodu</t>
  </si>
  <si>
    <t>59,605</t>
  </si>
  <si>
    <t>137,044</t>
  </si>
  <si>
    <t>r10</t>
  </si>
  <si>
    <t>103,433</t>
  </si>
  <si>
    <t>113107164</t>
  </si>
  <si>
    <t>Odstranění podkladu pl přes 50 do 200 m2 z kameniva drceného tl 400 mm</t>
  </si>
  <si>
    <t>568344035</t>
  </si>
  <si>
    <t>113107183</t>
  </si>
  <si>
    <t>Odstranění podkladu pl přes 50 do 200 m2 živičných tl 150 mm</t>
  </si>
  <si>
    <t>1959518708</t>
  </si>
  <si>
    <t>"větev B"</t>
  </si>
  <si>
    <t>0,7*(10,5+6,3+138-80+80-67,5)</t>
  </si>
  <si>
    <t>779522499</t>
  </si>
  <si>
    <t>-1066423140</t>
  </si>
  <si>
    <t>365531216</t>
  </si>
  <si>
    <t>1,0*(67,5-22,3)*0,1</t>
  </si>
  <si>
    <t>132201201</t>
  </si>
  <si>
    <t>Hloubení rýh š do 2000 mm v hornině tř. 3 objemu do 100 m3</t>
  </si>
  <si>
    <t>1635448304</t>
  </si>
  <si>
    <t>0,7*(1,4+1,37)*0,5*22,3</t>
  </si>
  <si>
    <t>0,7*(1,37+1,4)*0,5*(53,5-22,3)</t>
  </si>
  <si>
    <t>0,7*(1,4+1,48)*0,5*(118,5-53,5)</t>
  </si>
  <si>
    <t>0,7*(1,48+1,4)*0,5*(138,0-118,5)</t>
  </si>
  <si>
    <t>-k*0,55</t>
  </si>
  <si>
    <t>-176736430</t>
  </si>
  <si>
    <t>r10*0,3</t>
  </si>
  <si>
    <t>66</t>
  </si>
  <si>
    <t>151101101</t>
  </si>
  <si>
    <t>Zřízení příložného pažení a rozepření stěn rýh hl do 2 m</t>
  </si>
  <si>
    <t>1886791276</t>
  </si>
  <si>
    <t>r1/0,7*2</t>
  </si>
  <si>
    <t>67</t>
  </si>
  <si>
    <t>151101111</t>
  </si>
  <si>
    <t>Odstranění příložného pažení a rozepření stěn rýh hl do 2 m</t>
  </si>
  <si>
    <t>-1449195292</t>
  </si>
  <si>
    <t>161101101</t>
  </si>
  <si>
    <t>Svislé přemístění výkopku z horniny tř. 1 až 4 hl výkopu do 2,5 m</t>
  </si>
  <si>
    <t>844642961</t>
  </si>
  <si>
    <t>-468284385</t>
  </si>
  <si>
    <t>-2061209478</t>
  </si>
  <si>
    <t>370645909</t>
  </si>
  <si>
    <t>-138116988</t>
  </si>
  <si>
    <t>-999729716</t>
  </si>
  <si>
    <t>1687246895</t>
  </si>
  <si>
    <t>2089793623</t>
  </si>
  <si>
    <t>336967118</t>
  </si>
  <si>
    <t>0,7*(1,4-0,1-0,4-0,53)*0,5*87,3</t>
  </si>
  <si>
    <t>83734421</t>
  </si>
  <si>
    <t>-2042153593</t>
  </si>
  <si>
    <t>r10-p1-p2-p3</t>
  </si>
  <si>
    <t>1411543003</t>
  </si>
  <si>
    <t>0,7*0,4*138,0</t>
  </si>
  <si>
    <t>583313460</t>
  </si>
  <si>
    <t xml:space="preserve">kamenivo těžené drobné </t>
  </si>
  <si>
    <t>1405411798</t>
  </si>
  <si>
    <t>38,64*2 'Přepočtené koeficientem množství</t>
  </si>
  <si>
    <t>-878606185</t>
  </si>
  <si>
    <t>-1187097290</t>
  </si>
  <si>
    <t>-756131545</t>
  </si>
  <si>
    <t>-1597316681</t>
  </si>
  <si>
    <t>-502639171</t>
  </si>
  <si>
    <t>-316973593</t>
  </si>
  <si>
    <t>0,7*0,1*138,0</t>
  </si>
  <si>
    <t>866616734</t>
  </si>
  <si>
    <t>183121121</t>
  </si>
  <si>
    <t>-1486747911</t>
  </si>
  <si>
    <t>-215452003</t>
  </si>
  <si>
    <t>851261131</t>
  </si>
  <si>
    <t>Montáž potrubí z trub litinových hrdlových s integrovaným těsněním otevřený výkop DN 100</t>
  </si>
  <si>
    <t>-1460035416</t>
  </si>
  <si>
    <t>552530010</t>
  </si>
  <si>
    <t>trouba vodovodní litinová pozinkovaná hrdlová spoj TYTON 6 m DN 100 mm</t>
  </si>
  <si>
    <t>-212626082</t>
  </si>
  <si>
    <t>857262122</t>
  </si>
  <si>
    <t>Montáž litinových tvarovek jednoosých přírubových otevřený výkop DN 100</t>
  </si>
  <si>
    <t>1650358149</t>
  </si>
  <si>
    <t>552540480</t>
  </si>
  <si>
    <t>koleno přírubové z tvárné litiny,práškový epoxid, tl.250µm  DN 100 mm</t>
  </si>
  <si>
    <t>-1125231543</t>
  </si>
  <si>
    <t>857264122</t>
  </si>
  <si>
    <t>Montáž litinových tvarovek odbočných přírubových otevřený výkop DN 100</t>
  </si>
  <si>
    <t>-556564542</t>
  </si>
  <si>
    <t>552535160</t>
  </si>
  <si>
    <t>tvarovka přírubová litinová s přírubovou odbočkou,práškový epoxid, tl.250µm T-kus DN 100/100 mm</t>
  </si>
  <si>
    <t>1708241707</t>
  </si>
  <si>
    <t>891181112</t>
  </si>
  <si>
    <t>Montáž vodovodních šoupátek otevřený výkop DN 40</t>
  </si>
  <si>
    <t>1245893322</t>
  </si>
  <si>
    <t>268100100016</t>
  </si>
  <si>
    <t>šoupátko domovní BETA Z  DN1""</t>
  </si>
  <si>
    <t>KS</t>
  </si>
  <si>
    <t>-708823063</t>
  </si>
  <si>
    <t>950110000003</t>
  </si>
  <si>
    <t>SOUPRAVA ZEMNÍ 1"</t>
  </si>
  <si>
    <t>-256870333</t>
  </si>
  <si>
    <t>891261112</t>
  </si>
  <si>
    <t>Montáž vodovodních šoupátek otevřený výkop DN 100</t>
  </si>
  <si>
    <t>-1384807623</t>
  </si>
  <si>
    <t>422211170</t>
  </si>
  <si>
    <t>šoupátko s přírubami, voda, kat.č.: 4000 DN 100 mm PN16</t>
  </si>
  <si>
    <t>-241103385</t>
  </si>
  <si>
    <t>900205010004</t>
  </si>
  <si>
    <t>SOUPRAVA ZEMNÍ  č.9000  DN100</t>
  </si>
  <si>
    <t>1736173410</t>
  </si>
  <si>
    <t>891269111</t>
  </si>
  <si>
    <t>Montáž navrtávacích pasů na potrubí z jakýchkoli trub DN 100</t>
  </si>
  <si>
    <t>150369499</t>
  </si>
  <si>
    <t>350010000116</t>
  </si>
  <si>
    <t>PAS NAVRTÁVACÍ ZÁVITOVÝ VÝSTUP 100-1''  č.3500</t>
  </si>
  <si>
    <t>245368687</t>
  </si>
  <si>
    <t>892271111</t>
  </si>
  <si>
    <t>Tlaková zkouška vodou potrubí DN 100 nebo 125</t>
  </si>
  <si>
    <t>1816464176</t>
  </si>
  <si>
    <t>892273122</t>
  </si>
  <si>
    <t>Proplach a dezinfekce vodovodního potrubí DN od 80 do 125</t>
  </si>
  <si>
    <t>321811129</t>
  </si>
  <si>
    <t>892372111</t>
  </si>
  <si>
    <t>Zabezpečení konců potrubí DN do 300 při tlakových zkouškách vodou</t>
  </si>
  <si>
    <t>476032107</t>
  </si>
  <si>
    <t>899121102</t>
  </si>
  <si>
    <t>Osazení poklopů plastových šoupátkových</t>
  </si>
  <si>
    <t>-1904707276</t>
  </si>
  <si>
    <t>175000000003</t>
  </si>
  <si>
    <t>POKLOP ULIČNÍ ŠOUP. KASI LOGO HAWLE HAWLE VODA</t>
  </si>
  <si>
    <t>-913571588</t>
  </si>
  <si>
    <t>760619223</t>
  </si>
  <si>
    <t>165000000003</t>
  </si>
  <si>
    <t>POKLOP ULIČNÍ TĚŽKÝ KASI LOGO HAWLE HAWLE VODA  č.1650</t>
  </si>
  <si>
    <t>-1337579450</t>
  </si>
  <si>
    <t>165013700099</t>
  </si>
  <si>
    <t>VÍČKO VČ. ŠROUBU K POKLOPU 1650</t>
  </si>
  <si>
    <t>-1524225950</t>
  </si>
  <si>
    <t>899721111</t>
  </si>
  <si>
    <t>Signalizační vodič DN do 150 mm na potrubí PVC</t>
  </si>
  <si>
    <t>-1937877546</t>
  </si>
  <si>
    <t>899722113</t>
  </si>
  <si>
    <t>Krytí potrubí z plastů výstražnou fólií z PVC 34cm</t>
  </si>
  <si>
    <t>709606389</t>
  </si>
  <si>
    <t>301279520</t>
  </si>
  <si>
    <t>k1/0,7*2</t>
  </si>
  <si>
    <t>-1601277814</t>
  </si>
  <si>
    <t>486606601</t>
  </si>
  <si>
    <t>-550958221</t>
  </si>
  <si>
    <t>54,755*14 'Přepočtené koeficientem množství</t>
  </si>
  <si>
    <t>1286467866</t>
  </si>
  <si>
    <t>1179834526</t>
  </si>
  <si>
    <t>656395288</t>
  </si>
  <si>
    <t>54,755-19,311</t>
  </si>
  <si>
    <t>1845930793</t>
  </si>
  <si>
    <t>673990287</t>
  </si>
  <si>
    <t>-1545393766</t>
  </si>
  <si>
    <t>03 - Vedlejší rozpočtové náklady</t>
  </si>
  <si>
    <t xml:space="preserve">    VRN3 - Zařízení staveniště</t>
  </si>
  <si>
    <t xml:space="preserve">    VRN7 - Provozní vlivy</t>
  </si>
  <si>
    <t>VRN3</t>
  </si>
  <si>
    <t>Zařízení staveniště</t>
  </si>
  <si>
    <t>031002000</t>
  </si>
  <si>
    <t>Související práce pro zařízení staveniště</t>
  </si>
  <si>
    <t>553967082</t>
  </si>
  <si>
    <t>032002000</t>
  </si>
  <si>
    <t>Vybavení staveniště</t>
  </si>
  <si>
    <t>-2075434125</t>
  </si>
  <si>
    <t>034002000</t>
  </si>
  <si>
    <t>Zabezpečení staveniště</t>
  </si>
  <si>
    <t>-1137451466</t>
  </si>
  <si>
    <t>039002000</t>
  </si>
  <si>
    <t>Zrušení zařízení staveniště</t>
  </si>
  <si>
    <t>1671793095</t>
  </si>
  <si>
    <t>VRN7</t>
  </si>
  <si>
    <t>Provozní vlivy</t>
  </si>
  <si>
    <t>072002000</t>
  </si>
  <si>
    <t>Silniční provoz-dočasné dopravní značení</t>
  </si>
  <si>
    <t>-1051703726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</si>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</sst>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left" vertical="center"/>
    </xf>
    <xf numFmtId="0" fontId="14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horizontal="left" vertical="center"/>
    </xf>
    <xf numFmtId="0" fontId="16" fillId="3" borderId="0" xfId="1" applyFont="1" applyFill="1" applyAlignment="1" applyProtection="1">
      <alignment vertical="center"/>
    </xf>
    <xf numFmtId="0" fontId="49" fillId="3" borderId="0" xfId="1" applyFill="1"/>
    <xf numFmtId="0" fontId="0" fillId="3" borderId="0" xfId="0" applyFill="1"/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8" fillId="0" borderId="0" xfId="0" applyFont="1" applyBorder="1" applyAlignment="1">
      <alignment horizontal="left" vertical="center"/>
    </xf>
    <xf numFmtId="0" fontId="0" fillId="0" borderId="6" xfId="0" applyBorder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center"/>
    </xf>
    <xf numFmtId="0" fontId="2" fillId="5" borderId="0" xfId="0" applyFont="1" applyFill="1" applyBorder="1" applyAlignment="1" applyProtection="1">
      <alignment horizontal="left" vertical="center"/>
      <protection locked="0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0" fontId="2" fillId="7" borderId="11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8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9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4" fontId="31" fillId="0" borderId="18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1" fillId="0" borderId="23" xfId="0" applyNumberFormat="1" applyFont="1" applyBorder="1" applyAlignment="1">
      <alignment vertical="center"/>
    </xf>
    <xf numFmtId="4" fontId="31" fillId="0" borderId="24" xfId="0" applyNumberFormat="1" applyFont="1" applyBorder="1" applyAlignment="1">
      <alignment vertical="center"/>
    </xf>
    <xf numFmtId="166" fontId="31" fillId="0" borderId="24" xfId="0" applyNumberFormat="1" applyFont="1" applyBorder="1" applyAlignment="1">
      <alignment vertical="center"/>
    </xf>
    <xf numFmtId="4" fontId="31" fillId="0" borderId="25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32" fillId="3" borderId="0" xfId="1" applyFont="1" applyFill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33" fillId="0" borderId="0" xfId="0" applyFont="1" applyAlignment="1">
      <alignment horizontal="left" vertical="center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7" borderId="0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 applyProtection="1">
      <alignment vertical="center"/>
      <protection locked="0"/>
    </xf>
    <xf numFmtId="4" fontId="3" fillId="7" borderId="10" xfId="0" applyNumberFormat="1" applyFont="1" applyFill="1" applyBorder="1" applyAlignment="1">
      <alignment vertical="center"/>
    </xf>
    <xf numFmtId="0" fontId="0" fillId="7" borderId="27" xfId="0" applyFont="1" applyFill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right" vertical="center"/>
    </xf>
    <xf numFmtId="0" fontId="0" fillId="7" borderId="6" xfId="0" applyFont="1" applyFill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35" fillId="7" borderId="2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</xf>
    <xf numFmtId="4" fontId="25" fillId="0" borderId="0" xfId="0" applyNumberFormat="1" applyFont="1" applyAlignment="1"/>
    <xf numFmtId="166" fontId="36" fillId="0" borderId="16" xfId="0" applyNumberFormat="1" applyFont="1" applyBorder="1" applyAlignment="1"/>
    <xf numFmtId="166" fontId="36" fillId="0" borderId="17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167" fontId="0" fillId="0" borderId="28" xfId="0" applyNumberFormat="1" applyFont="1" applyBorder="1" applyAlignment="1" applyProtection="1">
      <alignment vertical="center"/>
      <protection locked="0"/>
    </xf>
    <xf numFmtId="4" fontId="0" fillId="5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0" fontId="1" fillId="5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167" fontId="8" fillId="0" borderId="0" xfId="0" applyNumberFormat="1" applyFont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10" fillId="0" borderId="5" xfId="0" applyFont="1" applyBorder="1" applyAlignment="1">
      <alignment vertical="center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 wrapText="1"/>
    </xf>
    <xf numFmtId="167" fontId="10" fillId="0" borderId="0" xfId="0" applyNumberFormat="1" applyFont="1" applyBorder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41" fillId="0" borderId="28" xfId="0" applyFont="1" applyBorder="1" applyAlignment="1" applyProtection="1">
      <alignment horizontal="center" vertical="center"/>
      <protection locked="0"/>
    </xf>
    <xf numFmtId="49" fontId="41" fillId="0" borderId="28" xfId="0" applyNumberFormat="1" applyFont="1" applyBorder="1" applyAlignment="1" applyProtection="1">
      <alignment horizontal="left" vertical="center" wrapText="1"/>
      <protection locked="0"/>
    </xf>
    <xf numFmtId="0" fontId="41" fillId="0" borderId="28" xfId="0" applyFont="1" applyBorder="1" applyAlignment="1" applyProtection="1">
      <alignment horizontal="left" vertical="center" wrapText="1"/>
      <protection locked="0"/>
    </xf>
    <xf numFmtId="0" fontId="41" fillId="0" borderId="28" xfId="0" applyFont="1" applyBorder="1" applyAlignment="1" applyProtection="1">
      <alignment horizontal="center" vertical="center" wrapText="1"/>
      <protection locked="0"/>
    </xf>
    <xf numFmtId="167" fontId="41" fillId="0" borderId="28" xfId="0" applyNumberFormat="1" applyFont="1" applyBorder="1" applyAlignment="1" applyProtection="1">
      <alignment vertical="center"/>
      <protection locked="0"/>
    </xf>
    <xf numFmtId="4" fontId="41" fillId="5" borderId="28" xfId="0" applyNumberFormat="1" applyFont="1" applyFill="1" applyBorder="1" applyAlignment="1" applyProtection="1">
      <alignment vertical="center"/>
      <protection locked="0"/>
    </xf>
    <xf numFmtId="4" fontId="41" fillId="0" borderId="28" xfId="0" applyNumberFormat="1" applyFont="1" applyBorder="1" applyAlignment="1" applyProtection="1">
      <alignment vertical="center"/>
      <protection locked="0"/>
    </xf>
    <xf numFmtId="0" fontId="41" fillId="0" borderId="5" xfId="0" applyFont="1" applyBorder="1" applyAlignment="1">
      <alignment vertical="center"/>
    </xf>
    <xf numFmtId="0" fontId="41" fillId="5" borderId="28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42" fillId="0" borderId="29" xfId="0" applyFont="1" applyBorder="1" applyAlignment="1" applyProtection="1">
      <alignment vertical="center" wrapText="1"/>
      <protection locked="0"/>
    </xf>
    <xf numFmtId="0" fontId="42" fillId="0" borderId="30" xfId="0" applyFont="1" applyBorder="1" applyAlignment="1" applyProtection="1">
      <alignment vertical="center" wrapText="1"/>
      <protection locked="0"/>
    </xf>
    <xf numFmtId="0" fontId="42" fillId="0" borderId="31" xfId="0" applyFont="1" applyBorder="1" applyAlignment="1" applyProtection="1">
      <alignment vertical="center" wrapText="1"/>
      <protection locked="0"/>
    </xf>
    <xf numFmtId="0" fontId="42" fillId="0" borderId="32" xfId="0" applyFont="1" applyBorder="1" applyAlignment="1" applyProtection="1">
      <alignment horizontal="center" vertical="center" wrapText="1"/>
      <protection locked="0"/>
    </xf>
    <xf numFmtId="0" fontId="42" fillId="0" borderId="33" xfId="0" applyFont="1" applyBorder="1" applyAlignment="1" applyProtection="1">
      <alignment horizontal="center" vertical="center" wrapText="1"/>
      <protection locked="0"/>
    </xf>
    <xf numFmtId="0" fontId="42" fillId="0" borderId="32" xfId="0" applyFont="1" applyBorder="1" applyAlignment="1" applyProtection="1">
      <alignment vertical="center" wrapText="1"/>
      <protection locked="0"/>
    </xf>
    <xf numFmtId="0" fontId="42" fillId="0" borderId="33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left" vertical="center" wrapText="1"/>
      <protection locked="0"/>
    </xf>
    <xf numFmtId="0" fontId="45" fillId="0" borderId="32" xfId="0" applyFont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49" fontId="45" fillId="0" borderId="1" xfId="0" applyNumberFormat="1" applyFont="1" applyBorder="1" applyAlignment="1" applyProtection="1">
      <alignment vertical="center" wrapText="1"/>
      <protection locked="0"/>
    </xf>
    <xf numFmtId="0" fontId="42" fillId="0" borderId="35" xfId="0" applyFont="1" applyBorder="1" applyAlignment="1" applyProtection="1">
      <alignment vertical="center" wrapText="1"/>
      <protection locked="0"/>
    </xf>
    <xf numFmtId="0" fontId="46" fillId="0" borderId="34" xfId="0" applyFont="1" applyBorder="1" applyAlignment="1" applyProtection="1">
      <alignment vertical="center" wrapText="1"/>
      <protection locked="0"/>
    </xf>
    <xf numFmtId="0" fontId="42" fillId="0" borderId="36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top"/>
      <protection locked="0"/>
    </xf>
    <xf numFmtId="0" fontId="42" fillId="0" borderId="0" xfId="0" applyFont="1" applyAlignment="1" applyProtection="1">
      <alignment vertical="top"/>
      <protection locked="0"/>
    </xf>
    <xf numFmtId="0" fontId="42" fillId="0" borderId="29" xfId="0" applyFont="1" applyBorder="1" applyAlignment="1" applyProtection="1">
      <alignment horizontal="left" vertical="center"/>
      <protection locked="0"/>
    </xf>
    <xf numFmtId="0" fontId="42" fillId="0" borderId="30" xfId="0" applyFont="1" applyBorder="1" applyAlignment="1" applyProtection="1">
      <alignment horizontal="left" vertical="center"/>
      <protection locked="0"/>
    </xf>
    <xf numFmtId="0" fontId="42" fillId="0" borderId="31" xfId="0" applyFont="1" applyBorder="1" applyAlignment="1" applyProtection="1">
      <alignment horizontal="left" vertical="center"/>
      <protection locked="0"/>
    </xf>
    <xf numFmtId="0" fontId="42" fillId="0" borderId="32" xfId="0" applyFont="1" applyBorder="1" applyAlignment="1" applyProtection="1">
      <alignment horizontal="left" vertical="center"/>
      <protection locked="0"/>
    </xf>
    <xf numFmtId="0" fontId="42" fillId="0" borderId="33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center" vertical="center"/>
      <protection locked="0"/>
    </xf>
    <xf numFmtId="0" fontId="47" fillId="0" borderId="34" xfId="0" applyFont="1" applyBorder="1" applyAlignment="1" applyProtection="1">
      <alignment horizontal="left" vertical="center"/>
      <protection locked="0"/>
    </xf>
    <xf numFmtId="0" fontId="48" fillId="0" borderId="1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0" fontId="45" fillId="0" borderId="32" xfId="0" applyFont="1" applyBorder="1" applyAlignment="1" applyProtection="1">
      <alignment horizontal="left" vertical="center"/>
      <protection locked="0"/>
    </xf>
    <xf numFmtId="0" fontId="45" fillId="2" borderId="1" xfId="0" applyFont="1" applyFill="1" applyBorder="1" applyAlignment="1" applyProtection="1">
      <alignment horizontal="left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42" fillId="0" borderId="35" xfId="0" applyFont="1" applyBorder="1" applyAlignment="1" applyProtection="1">
      <alignment horizontal="left" vertical="center"/>
      <protection locked="0"/>
    </xf>
    <xf numFmtId="0" fontId="46" fillId="0" borderId="34" xfId="0" applyFont="1" applyBorder="1" applyAlignment="1" applyProtection="1">
      <alignment horizontal="left" vertical="center"/>
      <protection locked="0"/>
    </xf>
    <xf numFmtId="0" fontId="42" fillId="0" borderId="36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0" fontId="45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center" vertical="center" wrapText="1"/>
      <protection locked="0"/>
    </xf>
    <xf numFmtId="0" fontId="42" fillId="0" borderId="29" xfId="0" applyFont="1" applyBorder="1" applyAlignment="1" applyProtection="1">
      <alignment horizontal="left" vertical="center" wrapText="1"/>
      <protection locked="0"/>
    </xf>
    <xf numFmtId="0" fontId="42" fillId="0" borderId="30" xfId="0" applyFont="1" applyBorder="1" applyAlignment="1" applyProtection="1">
      <alignment horizontal="left" vertical="center" wrapText="1"/>
      <protection locked="0"/>
    </xf>
    <xf numFmtId="0" fontId="42" fillId="0" borderId="31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7" fillId="0" borderId="32" xfId="0" applyFont="1" applyBorder="1" applyAlignment="1" applyProtection="1">
      <alignment horizontal="left" vertical="center" wrapText="1"/>
      <protection locked="0"/>
    </xf>
    <xf numFmtId="0" fontId="47" fillId="0" borderId="33" xfId="0" applyFont="1" applyBorder="1" applyAlignment="1" applyProtection="1">
      <alignment horizontal="left" vertical="center" wrapText="1"/>
      <protection locked="0"/>
    </xf>
    <xf numFmtId="0" fontId="45" fillId="0" borderId="32" xfId="0" applyFont="1" applyBorder="1" applyAlignment="1" applyProtection="1">
      <alignment horizontal="left" vertical="center" wrapText="1"/>
      <protection locked="0"/>
    </xf>
    <xf numFmtId="0" fontId="45" fillId="0" borderId="33" xfId="0" applyFont="1" applyBorder="1" applyAlignment="1" applyProtection="1">
      <alignment horizontal="left" vertical="center" wrapText="1"/>
      <protection locked="0"/>
    </xf>
    <xf numFmtId="0" fontId="45" fillId="0" borderId="33" xfId="0" applyFont="1" applyBorder="1" applyAlignment="1" applyProtection="1">
      <alignment horizontal="left" vertical="center"/>
      <protection locked="0"/>
    </xf>
    <xf numFmtId="0" fontId="45" fillId="0" borderId="35" xfId="0" applyFont="1" applyBorder="1" applyAlignment="1" applyProtection="1">
      <alignment horizontal="left" vertical="center" wrapText="1"/>
      <protection locked="0"/>
    </xf>
    <xf numFmtId="0" fontId="45" fillId="0" borderId="34" xfId="0" applyFont="1" applyBorder="1" applyAlignment="1" applyProtection="1">
      <alignment horizontal="left" vertical="center" wrapText="1"/>
      <protection locked="0"/>
    </xf>
    <xf numFmtId="0" fontId="45" fillId="0" borderId="36" xfId="0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left" vertical="top"/>
      <protection locked="0"/>
    </xf>
    <xf numFmtId="0" fontId="45" fillId="0" borderId="1" xfId="0" applyFont="1" applyBorder="1" applyAlignment="1" applyProtection="1">
      <alignment horizontal="center" vertical="top"/>
      <protection locked="0"/>
    </xf>
    <xf numFmtId="0" fontId="45" fillId="0" borderId="35" xfId="0" applyFont="1" applyBorder="1" applyAlignment="1" applyProtection="1">
      <alignment horizontal="left" vertical="center"/>
      <protection locked="0"/>
    </xf>
    <xf numFmtId="0" fontId="45" fillId="0" borderId="36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4" fillId="0" borderId="1" xfId="0" applyFont="1" applyBorder="1" applyAlignment="1" applyProtection="1">
      <alignment vertical="center"/>
      <protection locked="0"/>
    </xf>
    <xf numFmtId="0" fontId="47" fillId="0" borderId="34" xfId="0" applyFont="1" applyBorder="1" applyAlignment="1" applyProtection="1">
      <alignment vertical="center"/>
      <protection locked="0"/>
    </xf>
    <xf numFmtId="0" fontId="44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5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4" fillId="0" borderId="34" xfId="0" applyFont="1" applyBorder="1" applyAlignment="1" applyProtection="1">
      <alignment horizontal="left"/>
      <protection locked="0"/>
    </xf>
    <xf numFmtId="0" fontId="47" fillId="0" borderId="34" xfId="0" applyFont="1" applyBorder="1" applyAlignment="1" applyProtection="1">
      <protection locked="0"/>
    </xf>
    <xf numFmtId="0" fontId="42" fillId="0" borderId="32" xfId="0" applyFont="1" applyBorder="1" applyAlignment="1" applyProtection="1">
      <alignment vertical="top"/>
      <protection locked="0"/>
    </xf>
    <xf numFmtId="0" fontId="42" fillId="0" borderId="33" xfId="0" applyFont="1" applyBorder="1" applyAlignment="1" applyProtection="1">
      <alignment vertical="top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1" xfId="0" applyFont="1" applyBorder="1" applyAlignment="1" applyProtection="1">
      <alignment horizontal="left" vertical="top"/>
      <protection locked="0"/>
    </xf>
    <xf numFmtId="0" fontId="42" fillId="0" borderId="35" xfId="0" applyFont="1" applyBorder="1" applyAlignment="1" applyProtection="1">
      <alignment vertical="top"/>
      <protection locked="0"/>
    </xf>
    <xf numFmtId="0" fontId="42" fillId="0" borderId="34" xfId="0" applyFont="1" applyBorder="1" applyAlignment="1" applyProtection="1">
      <alignment vertical="top"/>
      <protection locked="0"/>
    </xf>
    <xf numFmtId="0" fontId="42" fillId="0" borderId="36" xfId="0" applyFont="1" applyBorder="1" applyAlignment="1" applyProtection="1">
      <alignment vertical="top"/>
      <protection locked="0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22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0" fontId="3" fillId="6" borderId="10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right" vertical="center"/>
    </xf>
    <xf numFmtId="0" fontId="17" fillId="4" borderId="0" xfId="0" applyFont="1" applyFill="1" applyAlignment="1">
      <alignment horizontal="center" vertical="center"/>
    </xf>
    <xf numFmtId="0" fontId="0" fillId="0" borderId="0" xfId="0"/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2" fillId="3" borderId="0" xfId="1" applyFont="1" applyFill="1" applyAlignment="1">
      <alignment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5" fillId="0" borderId="1" xfId="0" applyFont="1" applyBorder="1" applyAlignment="1" applyProtection="1">
      <alignment horizontal="left" vertical="top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 wrapText="1"/>
      <protection locked="0"/>
    </xf>
    <xf numFmtId="49" fontId="45" fillId="0" borderId="1" xfId="0" applyNumberFormat="1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44" fillId="0" borderId="34" xfId="0" applyFont="1" applyBorder="1" applyAlignment="1" applyProtection="1">
      <alignment horizontal="left"/>
      <protection locked="0"/>
    </xf>
    <xf numFmtId="0" fontId="44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6"/>
  <sheetViews>
    <sheetView showGridLines="0" tabSelected="1" workbookViewId="0">
      <pane ySplit="1" topLeftCell="A2" activePane="bottomLeft" state="frozen"/>
      <selection pane="bottomLeft" activeCell="Q11" sqref="Q11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91" width="9.28515625" hidden="1"/>
  </cols>
  <sheetData>
    <row r="1" spans="1:74" ht="21.45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spans="1:74" ht="36.9" customHeight="1">
      <c r="AR2" s="346" t="s">
        <v>8</v>
      </c>
      <c r="AS2" s="347"/>
      <c r="AT2" s="347"/>
      <c r="AU2" s="347"/>
      <c r="AV2" s="347"/>
      <c r="AW2" s="347"/>
      <c r="AX2" s="347"/>
      <c r="AY2" s="347"/>
      <c r="AZ2" s="347"/>
      <c r="BA2" s="347"/>
      <c r="BB2" s="347"/>
      <c r="BC2" s="347"/>
      <c r="BD2" s="347"/>
      <c r="BE2" s="347"/>
      <c r="BS2" s="24" t="s">
        <v>9</v>
      </c>
      <c r="BT2" s="24" t="s">
        <v>10</v>
      </c>
    </row>
    <row r="3" spans="1:74" ht="6.9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9</v>
      </c>
      <c r="BT3" s="24" t="s">
        <v>11</v>
      </c>
    </row>
    <row r="4" spans="1:74" ht="36.9" customHeight="1">
      <c r="B4" s="28"/>
      <c r="C4" s="29"/>
      <c r="D4" s="30" t="s">
        <v>12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13</v>
      </c>
      <c r="BE4" s="33" t="s">
        <v>14</v>
      </c>
      <c r="BS4" s="24" t="s">
        <v>15</v>
      </c>
    </row>
    <row r="5" spans="1:74" ht="14.4" customHeight="1">
      <c r="B5" s="28"/>
      <c r="C5" s="29"/>
      <c r="D5" s="34" t="s">
        <v>16</v>
      </c>
      <c r="E5" s="29"/>
      <c r="F5" s="29"/>
      <c r="G5" s="29"/>
      <c r="H5" s="29"/>
      <c r="I5" s="29"/>
      <c r="J5" s="29"/>
      <c r="K5" s="320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29"/>
      <c r="AQ5" s="31"/>
      <c r="BE5" s="318" t="s">
        <v>17</v>
      </c>
      <c r="BS5" s="24" t="s">
        <v>9</v>
      </c>
    </row>
    <row r="6" spans="1:74" ht="36.9" customHeight="1">
      <c r="B6" s="28"/>
      <c r="C6" s="29"/>
      <c r="D6" s="36" t="s">
        <v>18</v>
      </c>
      <c r="E6" s="29"/>
      <c r="F6" s="29"/>
      <c r="G6" s="29"/>
      <c r="H6" s="29"/>
      <c r="I6" s="29"/>
      <c r="J6" s="29"/>
      <c r="K6" s="322" t="s">
        <v>19</v>
      </c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29"/>
      <c r="AQ6" s="31"/>
      <c r="BE6" s="319"/>
      <c r="BS6" s="24" t="s">
        <v>9</v>
      </c>
    </row>
    <row r="7" spans="1:74" ht="14.4" customHeight="1">
      <c r="B7" s="28"/>
      <c r="C7" s="29"/>
      <c r="D7" s="37" t="s">
        <v>20</v>
      </c>
      <c r="E7" s="29"/>
      <c r="F7" s="29"/>
      <c r="G7" s="29"/>
      <c r="H7" s="29"/>
      <c r="I7" s="29"/>
      <c r="J7" s="29"/>
      <c r="K7" s="35" t="s">
        <v>5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 t="s">
        <v>21</v>
      </c>
      <c r="AL7" s="29"/>
      <c r="AM7" s="29"/>
      <c r="AN7" s="35" t="s">
        <v>5</v>
      </c>
      <c r="AO7" s="29"/>
      <c r="AP7" s="29"/>
      <c r="AQ7" s="31"/>
      <c r="BE7" s="319"/>
      <c r="BS7" s="24" t="s">
        <v>9</v>
      </c>
    </row>
    <row r="8" spans="1:74" ht="14.4" customHeight="1">
      <c r="B8" s="28"/>
      <c r="C8" s="29"/>
      <c r="D8" s="37" t="s">
        <v>22</v>
      </c>
      <c r="E8" s="29"/>
      <c r="F8" s="29"/>
      <c r="G8" s="29"/>
      <c r="H8" s="29"/>
      <c r="I8" s="29"/>
      <c r="J8" s="29"/>
      <c r="K8" s="35" t="s">
        <v>23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7" t="s">
        <v>24</v>
      </c>
      <c r="AL8" s="29"/>
      <c r="AM8" s="29"/>
      <c r="AN8" s="38" t="s">
        <v>25</v>
      </c>
      <c r="AO8" s="29"/>
      <c r="AP8" s="29"/>
      <c r="AQ8" s="31"/>
      <c r="BE8" s="319"/>
      <c r="BS8" s="24" t="s">
        <v>9</v>
      </c>
    </row>
    <row r="9" spans="1:74" ht="14.4" customHeight="1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19"/>
      <c r="BS9" s="24" t="s">
        <v>9</v>
      </c>
    </row>
    <row r="10" spans="1:74" ht="14.4" customHeight="1">
      <c r="B10" s="28"/>
      <c r="C10" s="29"/>
      <c r="D10" s="37" t="s">
        <v>26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7" t="s">
        <v>27</v>
      </c>
      <c r="AL10" s="29"/>
      <c r="AM10" s="29"/>
      <c r="AN10" s="35" t="s">
        <v>5</v>
      </c>
      <c r="AO10" s="29"/>
      <c r="AP10" s="29"/>
      <c r="AQ10" s="31"/>
      <c r="BE10" s="319"/>
      <c r="BS10" s="24" t="s">
        <v>9</v>
      </c>
    </row>
    <row r="11" spans="1:74" ht="18.45" customHeight="1">
      <c r="B11" s="28"/>
      <c r="C11" s="29"/>
      <c r="D11" s="29"/>
      <c r="E11" s="35" t="s">
        <v>28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 t="s">
        <v>29</v>
      </c>
      <c r="AL11" s="29"/>
      <c r="AM11" s="29"/>
      <c r="AN11" s="35" t="s">
        <v>5</v>
      </c>
      <c r="AO11" s="29"/>
      <c r="AP11" s="29"/>
      <c r="AQ11" s="31"/>
      <c r="BE11" s="319"/>
      <c r="BS11" s="24" t="s">
        <v>9</v>
      </c>
    </row>
    <row r="12" spans="1:74" ht="6.9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19"/>
      <c r="BS12" s="24" t="s">
        <v>9</v>
      </c>
    </row>
    <row r="13" spans="1:74" ht="14.4" customHeight="1">
      <c r="B13" s="28"/>
      <c r="C13" s="29"/>
      <c r="D13" s="37" t="s">
        <v>30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 t="s">
        <v>27</v>
      </c>
      <c r="AL13" s="29"/>
      <c r="AM13" s="29"/>
      <c r="AN13" s="39" t="s">
        <v>31</v>
      </c>
      <c r="AO13" s="29"/>
      <c r="AP13" s="29"/>
      <c r="AQ13" s="31"/>
      <c r="BE13" s="319"/>
      <c r="BS13" s="24" t="s">
        <v>9</v>
      </c>
    </row>
    <row r="14" spans="1:74" ht="13.2">
      <c r="B14" s="28"/>
      <c r="C14" s="29"/>
      <c r="D14" s="29"/>
      <c r="E14" s="323" t="s">
        <v>31</v>
      </c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7" t="s">
        <v>29</v>
      </c>
      <c r="AL14" s="29"/>
      <c r="AM14" s="29"/>
      <c r="AN14" s="39" t="s">
        <v>31</v>
      </c>
      <c r="AO14" s="29"/>
      <c r="AP14" s="29"/>
      <c r="AQ14" s="31"/>
      <c r="BE14" s="319"/>
      <c r="BS14" s="24" t="s">
        <v>9</v>
      </c>
    </row>
    <row r="15" spans="1:74" ht="6.9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19"/>
      <c r="BS15" s="24" t="s">
        <v>6</v>
      </c>
    </row>
    <row r="16" spans="1:74" ht="14.4" customHeight="1">
      <c r="B16" s="28"/>
      <c r="C16" s="29"/>
      <c r="D16" s="37" t="s">
        <v>32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7" t="s">
        <v>27</v>
      </c>
      <c r="AL16" s="29"/>
      <c r="AM16" s="29"/>
      <c r="AN16" s="35" t="s">
        <v>5</v>
      </c>
      <c r="AO16" s="29"/>
      <c r="AP16" s="29"/>
      <c r="AQ16" s="31"/>
      <c r="BE16" s="319"/>
      <c r="BS16" s="24" t="s">
        <v>6</v>
      </c>
    </row>
    <row r="17" spans="2:71" ht="18.45" customHeight="1">
      <c r="B17" s="28"/>
      <c r="C17" s="29"/>
      <c r="D17" s="29"/>
      <c r="E17" s="35" t="s">
        <v>33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 t="s">
        <v>29</v>
      </c>
      <c r="AL17" s="29"/>
      <c r="AM17" s="29"/>
      <c r="AN17" s="35" t="s">
        <v>5</v>
      </c>
      <c r="AO17" s="29"/>
      <c r="AP17" s="29"/>
      <c r="AQ17" s="31"/>
      <c r="BE17" s="319"/>
      <c r="BS17" s="24" t="s">
        <v>34</v>
      </c>
    </row>
    <row r="18" spans="2:71" ht="6.9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19"/>
      <c r="BS18" s="24" t="s">
        <v>9</v>
      </c>
    </row>
    <row r="19" spans="2:71" ht="14.4" customHeight="1">
      <c r="B19" s="28"/>
      <c r="C19" s="29"/>
      <c r="D19" s="37" t="s">
        <v>35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19"/>
      <c r="BS19" s="24" t="s">
        <v>9</v>
      </c>
    </row>
    <row r="20" spans="2:71" ht="22.5" customHeight="1">
      <c r="B20" s="28"/>
      <c r="C20" s="29"/>
      <c r="D20" s="29"/>
      <c r="E20" s="325" t="s">
        <v>5</v>
      </c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5"/>
      <c r="AO20" s="29"/>
      <c r="AP20" s="29"/>
      <c r="AQ20" s="31"/>
      <c r="BE20" s="319"/>
      <c r="BS20" s="24" t="s">
        <v>34</v>
      </c>
    </row>
    <row r="21" spans="2:71" ht="6.9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19"/>
    </row>
    <row r="22" spans="2:71" ht="6.9" customHeight="1">
      <c r="B22" s="28"/>
      <c r="C22" s="2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29"/>
      <c r="AQ22" s="31"/>
      <c r="BE22" s="319"/>
    </row>
    <row r="23" spans="2:71" s="1" customFormat="1" ht="25.95" customHeight="1">
      <c r="B23" s="41"/>
      <c r="C23" s="42"/>
      <c r="D23" s="43" t="s">
        <v>36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326">
        <f>ROUND(AG51,2)</f>
        <v>0</v>
      </c>
      <c r="AL23" s="327"/>
      <c r="AM23" s="327"/>
      <c r="AN23" s="327"/>
      <c r="AO23" s="327"/>
      <c r="AP23" s="42"/>
      <c r="AQ23" s="45"/>
      <c r="BE23" s="319"/>
    </row>
    <row r="24" spans="2:71" s="1" customFormat="1" ht="6.9" customHeight="1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5"/>
      <c r="BE24" s="319"/>
    </row>
    <row r="25" spans="2:71" s="1" customFormat="1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328" t="s">
        <v>37</v>
      </c>
      <c r="M25" s="328"/>
      <c r="N25" s="328"/>
      <c r="O25" s="328"/>
      <c r="P25" s="42"/>
      <c r="Q25" s="42"/>
      <c r="R25" s="42"/>
      <c r="S25" s="42"/>
      <c r="T25" s="42"/>
      <c r="U25" s="42"/>
      <c r="V25" s="42"/>
      <c r="W25" s="328" t="s">
        <v>38</v>
      </c>
      <c r="X25" s="328"/>
      <c r="Y25" s="328"/>
      <c r="Z25" s="328"/>
      <c r="AA25" s="328"/>
      <c r="AB25" s="328"/>
      <c r="AC25" s="328"/>
      <c r="AD25" s="328"/>
      <c r="AE25" s="328"/>
      <c r="AF25" s="42"/>
      <c r="AG25" s="42"/>
      <c r="AH25" s="42"/>
      <c r="AI25" s="42"/>
      <c r="AJ25" s="42"/>
      <c r="AK25" s="328" t="s">
        <v>39</v>
      </c>
      <c r="AL25" s="328"/>
      <c r="AM25" s="328"/>
      <c r="AN25" s="328"/>
      <c r="AO25" s="328"/>
      <c r="AP25" s="42"/>
      <c r="AQ25" s="45"/>
      <c r="BE25" s="319"/>
    </row>
    <row r="26" spans="2:71" s="2" customFormat="1" ht="14.4" customHeight="1">
      <c r="B26" s="47"/>
      <c r="C26" s="48"/>
      <c r="D26" s="49" t="s">
        <v>40</v>
      </c>
      <c r="E26" s="48"/>
      <c r="F26" s="49" t="s">
        <v>41</v>
      </c>
      <c r="G26" s="48"/>
      <c r="H26" s="48"/>
      <c r="I26" s="48"/>
      <c r="J26" s="48"/>
      <c r="K26" s="48"/>
      <c r="L26" s="329">
        <v>0.21</v>
      </c>
      <c r="M26" s="330"/>
      <c r="N26" s="330"/>
      <c r="O26" s="330"/>
      <c r="P26" s="48"/>
      <c r="Q26" s="48"/>
      <c r="R26" s="48"/>
      <c r="S26" s="48"/>
      <c r="T26" s="48"/>
      <c r="U26" s="48"/>
      <c r="V26" s="48"/>
      <c r="W26" s="331">
        <f>ROUND(AZ51,2)</f>
        <v>0</v>
      </c>
      <c r="X26" s="330"/>
      <c r="Y26" s="330"/>
      <c r="Z26" s="330"/>
      <c r="AA26" s="330"/>
      <c r="AB26" s="330"/>
      <c r="AC26" s="330"/>
      <c r="AD26" s="330"/>
      <c r="AE26" s="330"/>
      <c r="AF26" s="48"/>
      <c r="AG26" s="48"/>
      <c r="AH26" s="48"/>
      <c r="AI26" s="48"/>
      <c r="AJ26" s="48"/>
      <c r="AK26" s="331">
        <f>ROUND(AV51,2)</f>
        <v>0</v>
      </c>
      <c r="AL26" s="330"/>
      <c r="AM26" s="330"/>
      <c r="AN26" s="330"/>
      <c r="AO26" s="330"/>
      <c r="AP26" s="48"/>
      <c r="AQ26" s="50"/>
      <c r="BE26" s="319"/>
    </row>
    <row r="27" spans="2:71" s="2" customFormat="1" ht="14.4" customHeight="1">
      <c r="B27" s="47"/>
      <c r="C27" s="48"/>
      <c r="D27" s="48"/>
      <c r="E27" s="48"/>
      <c r="F27" s="49" t="s">
        <v>42</v>
      </c>
      <c r="G27" s="48"/>
      <c r="H27" s="48"/>
      <c r="I27" s="48"/>
      <c r="J27" s="48"/>
      <c r="K27" s="48"/>
      <c r="L27" s="329">
        <v>0.15</v>
      </c>
      <c r="M27" s="330"/>
      <c r="N27" s="330"/>
      <c r="O27" s="330"/>
      <c r="P27" s="48"/>
      <c r="Q27" s="48"/>
      <c r="R27" s="48"/>
      <c r="S27" s="48"/>
      <c r="T27" s="48"/>
      <c r="U27" s="48"/>
      <c r="V27" s="48"/>
      <c r="W27" s="331">
        <f>ROUND(BA51,2)</f>
        <v>0</v>
      </c>
      <c r="X27" s="330"/>
      <c r="Y27" s="330"/>
      <c r="Z27" s="330"/>
      <c r="AA27" s="330"/>
      <c r="AB27" s="330"/>
      <c r="AC27" s="330"/>
      <c r="AD27" s="330"/>
      <c r="AE27" s="330"/>
      <c r="AF27" s="48"/>
      <c r="AG27" s="48"/>
      <c r="AH27" s="48"/>
      <c r="AI27" s="48"/>
      <c r="AJ27" s="48"/>
      <c r="AK27" s="331">
        <f>ROUND(AW51,2)</f>
        <v>0</v>
      </c>
      <c r="AL27" s="330"/>
      <c r="AM27" s="330"/>
      <c r="AN27" s="330"/>
      <c r="AO27" s="330"/>
      <c r="AP27" s="48"/>
      <c r="AQ27" s="50"/>
      <c r="BE27" s="319"/>
    </row>
    <row r="28" spans="2:71" s="2" customFormat="1" ht="14.4" hidden="1" customHeight="1">
      <c r="B28" s="47"/>
      <c r="C28" s="48"/>
      <c r="D28" s="48"/>
      <c r="E28" s="48"/>
      <c r="F28" s="49" t="s">
        <v>43</v>
      </c>
      <c r="G28" s="48"/>
      <c r="H28" s="48"/>
      <c r="I28" s="48"/>
      <c r="J28" s="48"/>
      <c r="K28" s="48"/>
      <c r="L28" s="329">
        <v>0.21</v>
      </c>
      <c r="M28" s="330"/>
      <c r="N28" s="330"/>
      <c r="O28" s="330"/>
      <c r="P28" s="48"/>
      <c r="Q28" s="48"/>
      <c r="R28" s="48"/>
      <c r="S28" s="48"/>
      <c r="T28" s="48"/>
      <c r="U28" s="48"/>
      <c r="V28" s="48"/>
      <c r="W28" s="331">
        <f>ROUND(BB51,2)</f>
        <v>0</v>
      </c>
      <c r="X28" s="330"/>
      <c r="Y28" s="330"/>
      <c r="Z28" s="330"/>
      <c r="AA28" s="330"/>
      <c r="AB28" s="330"/>
      <c r="AC28" s="330"/>
      <c r="AD28" s="330"/>
      <c r="AE28" s="330"/>
      <c r="AF28" s="48"/>
      <c r="AG28" s="48"/>
      <c r="AH28" s="48"/>
      <c r="AI28" s="48"/>
      <c r="AJ28" s="48"/>
      <c r="AK28" s="331">
        <v>0</v>
      </c>
      <c r="AL28" s="330"/>
      <c r="AM28" s="330"/>
      <c r="AN28" s="330"/>
      <c r="AO28" s="330"/>
      <c r="AP28" s="48"/>
      <c r="AQ28" s="50"/>
      <c r="BE28" s="319"/>
    </row>
    <row r="29" spans="2:71" s="2" customFormat="1" ht="14.4" hidden="1" customHeight="1">
      <c r="B29" s="47"/>
      <c r="C29" s="48"/>
      <c r="D29" s="48"/>
      <c r="E29" s="48"/>
      <c r="F29" s="49" t="s">
        <v>44</v>
      </c>
      <c r="G29" s="48"/>
      <c r="H29" s="48"/>
      <c r="I29" s="48"/>
      <c r="J29" s="48"/>
      <c r="K29" s="48"/>
      <c r="L29" s="329">
        <v>0.15</v>
      </c>
      <c r="M29" s="330"/>
      <c r="N29" s="330"/>
      <c r="O29" s="330"/>
      <c r="P29" s="48"/>
      <c r="Q29" s="48"/>
      <c r="R29" s="48"/>
      <c r="S29" s="48"/>
      <c r="T29" s="48"/>
      <c r="U29" s="48"/>
      <c r="V29" s="48"/>
      <c r="W29" s="331">
        <f>ROUND(BC51,2)</f>
        <v>0</v>
      </c>
      <c r="X29" s="330"/>
      <c r="Y29" s="330"/>
      <c r="Z29" s="330"/>
      <c r="AA29" s="330"/>
      <c r="AB29" s="330"/>
      <c r="AC29" s="330"/>
      <c r="AD29" s="330"/>
      <c r="AE29" s="330"/>
      <c r="AF29" s="48"/>
      <c r="AG29" s="48"/>
      <c r="AH29" s="48"/>
      <c r="AI29" s="48"/>
      <c r="AJ29" s="48"/>
      <c r="AK29" s="331">
        <v>0</v>
      </c>
      <c r="AL29" s="330"/>
      <c r="AM29" s="330"/>
      <c r="AN29" s="330"/>
      <c r="AO29" s="330"/>
      <c r="AP29" s="48"/>
      <c r="AQ29" s="50"/>
      <c r="BE29" s="319"/>
    </row>
    <row r="30" spans="2:71" s="2" customFormat="1" ht="14.4" hidden="1" customHeight="1">
      <c r="B30" s="47"/>
      <c r="C30" s="48"/>
      <c r="D30" s="48"/>
      <c r="E30" s="48"/>
      <c r="F30" s="49" t="s">
        <v>45</v>
      </c>
      <c r="G30" s="48"/>
      <c r="H30" s="48"/>
      <c r="I30" s="48"/>
      <c r="J30" s="48"/>
      <c r="K30" s="48"/>
      <c r="L30" s="329">
        <v>0</v>
      </c>
      <c r="M30" s="330"/>
      <c r="N30" s="330"/>
      <c r="O30" s="330"/>
      <c r="P30" s="48"/>
      <c r="Q30" s="48"/>
      <c r="R30" s="48"/>
      <c r="S30" s="48"/>
      <c r="T30" s="48"/>
      <c r="U30" s="48"/>
      <c r="V30" s="48"/>
      <c r="W30" s="331">
        <f>ROUND(BD51,2)</f>
        <v>0</v>
      </c>
      <c r="X30" s="330"/>
      <c r="Y30" s="330"/>
      <c r="Z30" s="330"/>
      <c r="AA30" s="330"/>
      <c r="AB30" s="330"/>
      <c r="AC30" s="330"/>
      <c r="AD30" s="330"/>
      <c r="AE30" s="330"/>
      <c r="AF30" s="48"/>
      <c r="AG30" s="48"/>
      <c r="AH30" s="48"/>
      <c r="AI30" s="48"/>
      <c r="AJ30" s="48"/>
      <c r="AK30" s="331">
        <v>0</v>
      </c>
      <c r="AL30" s="330"/>
      <c r="AM30" s="330"/>
      <c r="AN30" s="330"/>
      <c r="AO30" s="330"/>
      <c r="AP30" s="48"/>
      <c r="AQ30" s="50"/>
      <c r="BE30" s="319"/>
    </row>
    <row r="31" spans="2:71" s="1" customFormat="1" ht="6.9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5"/>
      <c r="BE31" s="319"/>
    </row>
    <row r="32" spans="2:71" s="1" customFormat="1" ht="25.95" customHeight="1">
      <c r="B32" s="41"/>
      <c r="C32" s="51"/>
      <c r="D32" s="52" t="s">
        <v>46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 t="s">
        <v>47</v>
      </c>
      <c r="U32" s="53"/>
      <c r="V32" s="53"/>
      <c r="W32" s="53"/>
      <c r="X32" s="332" t="s">
        <v>48</v>
      </c>
      <c r="Y32" s="333"/>
      <c r="Z32" s="333"/>
      <c r="AA32" s="333"/>
      <c r="AB32" s="333"/>
      <c r="AC32" s="53"/>
      <c r="AD32" s="53"/>
      <c r="AE32" s="53"/>
      <c r="AF32" s="53"/>
      <c r="AG32" s="53"/>
      <c r="AH32" s="53"/>
      <c r="AI32" s="53"/>
      <c r="AJ32" s="53"/>
      <c r="AK32" s="334">
        <f>SUM(AK23:AK30)</f>
        <v>0</v>
      </c>
      <c r="AL32" s="333"/>
      <c r="AM32" s="333"/>
      <c r="AN32" s="333"/>
      <c r="AO32" s="335"/>
      <c r="AP32" s="51"/>
      <c r="AQ32" s="55"/>
      <c r="BE32" s="319"/>
    </row>
    <row r="33" spans="2:56" s="1" customFormat="1" ht="6.9" customHeight="1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5"/>
    </row>
    <row r="34" spans="2:56" s="1" customFormat="1" ht="6.9" customHeight="1"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8"/>
    </row>
    <row r="38" spans="2:56" s="1" customFormat="1" ht="6.9" customHeight="1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41"/>
    </row>
    <row r="39" spans="2:56" s="1" customFormat="1" ht="36.9" customHeight="1">
      <c r="B39" s="41"/>
      <c r="C39" s="61" t="s">
        <v>49</v>
      </c>
      <c r="AR39" s="41"/>
    </row>
    <row r="40" spans="2:56" s="1" customFormat="1" ht="6.9" customHeight="1">
      <c r="B40" s="41"/>
      <c r="AR40" s="41"/>
    </row>
    <row r="41" spans="2:56" s="3" customFormat="1" ht="14.4" customHeight="1">
      <c r="B41" s="62"/>
      <c r="C41" s="63" t="s">
        <v>16</v>
      </c>
      <c r="L41" s="3">
        <f>K5</f>
        <v>0</v>
      </c>
      <c r="AR41" s="62"/>
    </row>
    <row r="42" spans="2:56" s="4" customFormat="1" ht="36.9" customHeight="1">
      <c r="B42" s="64"/>
      <c r="C42" s="65" t="s">
        <v>18</v>
      </c>
      <c r="L42" s="353" t="str">
        <f>K6</f>
        <v>Oprava kanalizace ulice Hamerská</v>
      </c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354"/>
      <c r="Z42" s="354"/>
      <c r="AA42" s="354"/>
      <c r="AB42" s="354"/>
      <c r="AC42" s="354"/>
      <c r="AD42" s="354"/>
      <c r="AE42" s="354"/>
      <c r="AF42" s="354"/>
      <c r="AG42" s="354"/>
      <c r="AH42" s="354"/>
      <c r="AI42" s="354"/>
      <c r="AJ42" s="354"/>
      <c r="AK42" s="354"/>
      <c r="AL42" s="354"/>
      <c r="AM42" s="354"/>
      <c r="AN42" s="354"/>
      <c r="AO42" s="354"/>
      <c r="AR42" s="64"/>
    </row>
    <row r="43" spans="2:56" s="1" customFormat="1" ht="6.9" customHeight="1">
      <c r="B43" s="41"/>
      <c r="AR43" s="41"/>
    </row>
    <row r="44" spans="2:56" s="1" customFormat="1" ht="13.2">
      <c r="B44" s="41"/>
      <c r="C44" s="63" t="s">
        <v>22</v>
      </c>
      <c r="L44" s="66" t="str">
        <f>IF(K8="","",K8)</f>
        <v>Zubří</v>
      </c>
      <c r="AI44" s="63" t="s">
        <v>24</v>
      </c>
      <c r="AM44" s="336" t="str">
        <f>IF(AN8= "","",AN8)</f>
        <v>27.3.2017</v>
      </c>
      <c r="AN44" s="336"/>
      <c r="AR44" s="41"/>
    </row>
    <row r="45" spans="2:56" s="1" customFormat="1" ht="6.9" customHeight="1">
      <c r="B45" s="41"/>
      <c r="AR45" s="41"/>
    </row>
    <row r="46" spans="2:56" s="1" customFormat="1" ht="13.2">
      <c r="B46" s="41"/>
      <c r="C46" s="63" t="s">
        <v>26</v>
      </c>
      <c r="L46" s="3" t="str">
        <f>IF(E11= "","",E11)</f>
        <v>Město Zubří</v>
      </c>
      <c r="AI46" s="63" t="s">
        <v>32</v>
      </c>
      <c r="AM46" s="337" t="str">
        <f>IF(E17="","",E17)</f>
        <v>Ing.Svoboda</v>
      </c>
      <c r="AN46" s="337"/>
      <c r="AO46" s="337"/>
      <c r="AP46" s="337"/>
      <c r="AR46" s="41"/>
      <c r="AS46" s="338" t="s">
        <v>50</v>
      </c>
      <c r="AT46" s="339"/>
      <c r="AU46" s="68"/>
      <c r="AV46" s="68"/>
      <c r="AW46" s="68"/>
      <c r="AX46" s="68"/>
      <c r="AY46" s="68"/>
      <c r="AZ46" s="68"/>
      <c r="BA46" s="68"/>
      <c r="BB46" s="68"/>
      <c r="BC46" s="68"/>
      <c r="BD46" s="69"/>
    </row>
    <row r="47" spans="2:56" s="1" customFormat="1" ht="13.2">
      <c r="B47" s="41"/>
      <c r="C47" s="63" t="s">
        <v>30</v>
      </c>
      <c r="L47" s="3" t="str">
        <f>IF(E14= "Vyplň údaj","",E14)</f>
        <v/>
      </c>
      <c r="AR47" s="41"/>
      <c r="AS47" s="340"/>
      <c r="AT47" s="341"/>
      <c r="AU47" s="42"/>
      <c r="AV47" s="42"/>
      <c r="AW47" s="42"/>
      <c r="AX47" s="42"/>
      <c r="AY47" s="42"/>
      <c r="AZ47" s="42"/>
      <c r="BA47" s="42"/>
      <c r="BB47" s="42"/>
      <c r="BC47" s="42"/>
      <c r="BD47" s="70"/>
    </row>
    <row r="48" spans="2:56" s="1" customFormat="1" ht="10.95" customHeight="1">
      <c r="B48" s="41"/>
      <c r="AR48" s="41"/>
      <c r="AS48" s="340"/>
      <c r="AT48" s="341"/>
      <c r="AU48" s="42"/>
      <c r="AV48" s="42"/>
      <c r="AW48" s="42"/>
      <c r="AX48" s="42"/>
      <c r="AY48" s="42"/>
      <c r="AZ48" s="42"/>
      <c r="BA48" s="42"/>
      <c r="BB48" s="42"/>
      <c r="BC48" s="42"/>
      <c r="BD48" s="70"/>
    </row>
    <row r="49" spans="1:91" s="1" customFormat="1" ht="29.25" customHeight="1">
      <c r="B49" s="41"/>
      <c r="C49" s="342" t="s">
        <v>51</v>
      </c>
      <c r="D49" s="343"/>
      <c r="E49" s="343"/>
      <c r="F49" s="343"/>
      <c r="G49" s="343"/>
      <c r="H49" s="71"/>
      <c r="I49" s="344" t="s">
        <v>52</v>
      </c>
      <c r="J49" s="343"/>
      <c r="K49" s="343"/>
      <c r="L49" s="343"/>
      <c r="M49" s="343"/>
      <c r="N49" s="343"/>
      <c r="O49" s="343"/>
      <c r="P49" s="343"/>
      <c r="Q49" s="343"/>
      <c r="R49" s="343"/>
      <c r="S49" s="343"/>
      <c r="T49" s="343"/>
      <c r="U49" s="343"/>
      <c r="V49" s="343"/>
      <c r="W49" s="343"/>
      <c r="X49" s="343"/>
      <c r="Y49" s="343"/>
      <c r="Z49" s="343"/>
      <c r="AA49" s="343"/>
      <c r="AB49" s="343"/>
      <c r="AC49" s="343"/>
      <c r="AD49" s="343"/>
      <c r="AE49" s="343"/>
      <c r="AF49" s="343"/>
      <c r="AG49" s="345" t="s">
        <v>53</v>
      </c>
      <c r="AH49" s="343"/>
      <c r="AI49" s="343"/>
      <c r="AJ49" s="343"/>
      <c r="AK49" s="343"/>
      <c r="AL49" s="343"/>
      <c r="AM49" s="343"/>
      <c r="AN49" s="344" t="s">
        <v>54</v>
      </c>
      <c r="AO49" s="343"/>
      <c r="AP49" s="343"/>
      <c r="AQ49" s="72" t="s">
        <v>55</v>
      </c>
      <c r="AR49" s="41"/>
      <c r="AS49" s="73" t="s">
        <v>56</v>
      </c>
      <c r="AT49" s="74" t="s">
        <v>57</v>
      </c>
      <c r="AU49" s="74" t="s">
        <v>58</v>
      </c>
      <c r="AV49" s="74" t="s">
        <v>59</v>
      </c>
      <c r="AW49" s="74" t="s">
        <v>60</v>
      </c>
      <c r="AX49" s="74" t="s">
        <v>61</v>
      </c>
      <c r="AY49" s="74" t="s">
        <v>62</v>
      </c>
      <c r="AZ49" s="74" t="s">
        <v>63</v>
      </c>
      <c r="BA49" s="74" t="s">
        <v>64</v>
      </c>
      <c r="BB49" s="74" t="s">
        <v>65</v>
      </c>
      <c r="BC49" s="74" t="s">
        <v>66</v>
      </c>
      <c r="BD49" s="75" t="s">
        <v>67</v>
      </c>
    </row>
    <row r="50" spans="1:91" s="1" customFormat="1" ht="10.95" customHeight="1">
      <c r="B50" s="41"/>
      <c r="AR50" s="41"/>
      <c r="AS50" s="76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9"/>
    </row>
    <row r="51" spans="1:91" s="4" customFormat="1" ht="32.4" customHeight="1">
      <c r="B51" s="64"/>
      <c r="C51" s="77" t="s">
        <v>68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351">
        <f>ROUND(SUM(AG52:AG54),2)</f>
        <v>0</v>
      </c>
      <c r="AH51" s="351"/>
      <c r="AI51" s="351"/>
      <c r="AJ51" s="351"/>
      <c r="AK51" s="351"/>
      <c r="AL51" s="351"/>
      <c r="AM51" s="351"/>
      <c r="AN51" s="352">
        <f>SUM(AG51,AT51)</f>
        <v>0</v>
      </c>
      <c r="AO51" s="352"/>
      <c r="AP51" s="352"/>
      <c r="AQ51" s="79" t="s">
        <v>5</v>
      </c>
      <c r="AR51" s="64"/>
      <c r="AS51" s="80">
        <f>ROUND(SUM(AS52:AS54),2)</f>
        <v>0</v>
      </c>
      <c r="AT51" s="81">
        <f>ROUND(SUM(AV51:AW51),2)</f>
        <v>0</v>
      </c>
      <c r="AU51" s="82">
        <f>ROUND(SUM(AU52:AU54),5)</f>
        <v>0</v>
      </c>
      <c r="AV51" s="81">
        <f>ROUND(AZ51*L26,2)</f>
        <v>0</v>
      </c>
      <c r="AW51" s="81">
        <f>ROUND(BA51*L27,2)</f>
        <v>0</v>
      </c>
      <c r="AX51" s="81">
        <f>ROUND(BB51*L26,2)</f>
        <v>0</v>
      </c>
      <c r="AY51" s="81">
        <f>ROUND(BC51*L27,2)</f>
        <v>0</v>
      </c>
      <c r="AZ51" s="81">
        <f>ROUND(SUM(AZ52:AZ54),2)</f>
        <v>0</v>
      </c>
      <c r="BA51" s="81">
        <f>ROUND(SUM(BA52:BA54),2)</f>
        <v>0</v>
      </c>
      <c r="BB51" s="81">
        <f>ROUND(SUM(BB52:BB54),2)</f>
        <v>0</v>
      </c>
      <c r="BC51" s="81">
        <f>ROUND(SUM(BC52:BC54),2)</f>
        <v>0</v>
      </c>
      <c r="BD51" s="83">
        <f>ROUND(SUM(BD52:BD54),2)</f>
        <v>0</v>
      </c>
      <c r="BS51" s="65" t="s">
        <v>69</v>
      </c>
      <c r="BT51" s="65" t="s">
        <v>70</v>
      </c>
      <c r="BU51" s="84" t="s">
        <v>71</v>
      </c>
      <c r="BV51" s="65" t="s">
        <v>72</v>
      </c>
      <c r="BW51" s="65" t="s">
        <v>7</v>
      </c>
      <c r="BX51" s="65" t="s">
        <v>73</v>
      </c>
      <c r="CL51" s="65" t="s">
        <v>5</v>
      </c>
    </row>
    <row r="52" spans="1:91" s="5" customFormat="1" ht="22.5" customHeight="1">
      <c r="A52" s="85" t="s">
        <v>74</v>
      </c>
      <c r="B52" s="86"/>
      <c r="C52" s="87"/>
      <c r="D52" s="350" t="s">
        <v>75</v>
      </c>
      <c r="E52" s="350"/>
      <c r="F52" s="350"/>
      <c r="G52" s="350"/>
      <c r="H52" s="350"/>
      <c r="I52" s="88"/>
      <c r="J52" s="350" t="s">
        <v>76</v>
      </c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48">
        <f>'01 - SO 01 Venkovní kanal...'!J27</f>
        <v>0</v>
      </c>
      <c r="AH52" s="349"/>
      <c r="AI52" s="349"/>
      <c r="AJ52" s="349"/>
      <c r="AK52" s="349"/>
      <c r="AL52" s="349"/>
      <c r="AM52" s="349"/>
      <c r="AN52" s="348">
        <f>SUM(AG52,AT52)</f>
        <v>0</v>
      </c>
      <c r="AO52" s="349"/>
      <c r="AP52" s="349"/>
      <c r="AQ52" s="89" t="s">
        <v>77</v>
      </c>
      <c r="AR52" s="86"/>
      <c r="AS52" s="90">
        <v>0</v>
      </c>
      <c r="AT52" s="91">
        <f>ROUND(SUM(AV52:AW52),2)</f>
        <v>0</v>
      </c>
      <c r="AU52" s="92">
        <f>'01 - SO 01 Venkovní kanal...'!P87</f>
        <v>0</v>
      </c>
      <c r="AV52" s="91">
        <f>'01 - SO 01 Venkovní kanal...'!J30</f>
        <v>0</v>
      </c>
      <c r="AW52" s="91">
        <f>'01 - SO 01 Venkovní kanal...'!J31</f>
        <v>0</v>
      </c>
      <c r="AX52" s="91">
        <f>'01 - SO 01 Venkovní kanal...'!J32</f>
        <v>0</v>
      </c>
      <c r="AY52" s="91">
        <f>'01 - SO 01 Venkovní kanal...'!J33</f>
        <v>0</v>
      </c>
      <c r="AZ52" s="91">
        <f>'01 - SO 01 Venkovní kanal...'!F30</f>
        <v>0</v>
      </c>
      <c r="BA52" s="91">
        <f>'01 - SO 01 Venkovní kanal...'!F31</f>
        <v>0</v>
      </c>
      <c r="BB52" s="91">
        <f>'01 - SO 01 Venkovní kanal...'!F32</f>
        <v>0</v>
      </c>
      <c r="BC52" s="91">
        <f>'01 - SO 01 Venkovní kanal...'!F33</f>
        <v>0</v>
      </c>
      <c r="BD52" s="93">
        <f>'01 - SO 01 Venkovní kanal...'!F34</f>
        <v>0</v>
      </c>
      <c r="BT52" s="94" t="s">
        <v>78</v>
      </c>
      <c r="BV52" s="94" t="s">
        <v>72</v>
      </c>
      <c r="BW52" s="94" t="s">
        <v>79</v>
      </c>
      <c r="BX52" s="94" t="s">
        <v>7</v>
      </c>
      <c r="CL52" s="94" t="s">
        <v>5</v>
      </c>
      <c r="CM52" s="94" t="s">
        <v>80</v>
      </c>
    </row>
    <row r="53" spans="1:91" s="5" customFormat="1" ht="22.5" customHeight="1">
      <c r="A53" s="85" t="s">
        <v>74</v>
      </c>
      <c r="B53" s="86"/>
      <c r="C53" s="87"/>
      <c r="D53" s="350" t="s">
        <v>81</v>
      </c>
      <c r="E53" s="350"/>
      <c r="F53" s="350"/>
      <c r="G53" s="350"/>
      <c r="H53" s="350"/>
      <c r="I53" s="88"/>
      <c r="J53" s="350" t="s">
        <v>82</v>
      </c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48">
        <f>'02 - SO 02 Oprava vodovodu'!J27</f>
        <v>0</v>
      </c>
      <c r="AH53" s="349"/>
      <c r="AI53" s="349"/>
      <c r="AJ53" s="349"/>
      <c r="AK53" s="349"/>
      <c r="AL53" s="349"/>
      <c r="AM53" s="349"/>
      <c r="AN53" s="348">
        <f>SUM(AG53,AT53)</f>
        <v>0</v>
      </c>
      <c r="AO53" s="349"/>
      <c r="AP53" s="349"/>
      <c r="AQ53" s="89" t="s">
        <v>77</v>
      </c>
      <c r="AR53" s="86"/>
      <c r="AS53" s="90">
        <v>0</v>
      </c>
      <c r="AT53" s="91">
        <f>ROUND(SUM(AV53:AW53),2)</f>
        <v>0</v>
      </c>
      <c r="AU53" s="92">
        <f>'02 - SO 02 Oprava vodovodu'!P86</f>
        <v>0</v>
      </c>
      <c r="AV53" s="91">
        <f>'02 - SO 02 Oprava vodovodu'!J30</f>
        <v>0</v>
      </c>
      <c r="AW53" s="91">
        <f>'02 - SO 02 Oprava vodovodu'!J31</f>
        <v>0</v>
      </c>
      <c r="AX53" s="91">
        <f>'02 - SO 02 Oprava vodovodu'!J32</f>
        <v>0</v>
      </c>
      <c r="AY53" s="91">
        <f>'02 - SO 02 Oprava vodovodu'!J33</f>
        <v>0</v>
      </c>
      <c r="AZ53" s="91">
        <f>'02 - SO 02 Oprava vodovodu'!F30</f>
        <v>0</v>
      </c>
      <c r="BA53" s="91">
        <f>'02 - SO 02 Oprava vodovodu'!F31</f>
        <v>0</v>
      </c>
      <c r="BB53" s="91">
        <f>'02 - SO 02 Oprava vodovodu'!F32</f>
        <v>0</v>
      </c>
      <c r="BC53" s="91">
        <f>'02 - SO 02 Oprava vodovodu'!F33</f>
        <v>0</v>
      </c>
      <c r="BD53" s="93">
        <f>'02 - SO 02 Oprava vodovodu'!F34</f>
        <v>0</v>
      </c>
      <c r="BT53" s="94" t="s">
        <v>78</v>
      </c>
      <c r="BV53" s="94" t="s">
        <v>72</v>
      </c>
      <c r="BW53" s="94" t="s">
        <v>83</v>
      </c>
      <c r="BX53" s="94" t="s">
        <v>7</v>
      </c>
      <c r="CL53" s="94" t="s">
        <v>5</v>
      </c>
      <c r="CM53" s="94" t="s">
        <v>80</v>
      </c>
    </row>
    <row r="54" spans="1:91" s="5" customFormat="1" ht="22.5" customHeight="1">
      <c r="A54" s="85" t="s">
        <v>74</v>
      </c>
      <c r="B54" s="86"/>
      <c r="C54" s="87"/>
      <c r="D54" s="350" t="s">
        <v>84</v>
      </c>
      <c r="E54" s="350"/>
      <c r="F54" s="350"/>
      <c r="G54" s="350"/>
      <c r="H54" s="350"/>
      <c r="I54" s="88"/>
      <c r="J54" s="350" t="s">
        <v>85</v>
      </c>
      <c r="K54" s="350"/>
      <c r="L54" s="350"/>
      <c r="M54" s="350"/>
      <c r="N54" s="350"/>
      <c r="O54" s="350"/>
      <c r="P54" s="350"/>
      <c r="Q54" s="350"/>
      <c r="R54" s="350"/>
      <c r="S54" s="350"/>
      <c r="T54" s="350"/>
      <c r="U54" s="350"/>
      <c r="V54" s="350"/>
      <c r="W54" s="350"/>
      <c r="X54" s="350"/>
      <c r="Y54" s="350"/>
      <c r="Z54" s="350"/>
      <c r="AA54" s="350"/>
      <c r="AB54" s="350"/>
      <c r="AC54" s="350"/>
      <c r="AD54" s="350"/>
      <c r="AE54" s="350"/>
      <c r="AF54" s="350"/>
      <c r="AG54" s="348">
        <f>'03 - Vedlejší rozpočtové ...'!J27</f>
        <v>0</v>
      </c>
      <c r="AH54" s="349"/>
      <c r="AI54" s="349"/>
      <c r="AJ54" s="349"/>
      <c r="AK54" s="349"/>
      <c r="AL54" s="349"/>
      <c r="AM54" s="349"/>
      <c r="AN54" s="348">
        <f>SUM(AG54,AT54)</f>
        <v>0</v>
      </c>
      <c r="AO54" s="349"/>
      <c r="AP54" s="349"/>
      <c r="AQ54" s="89" t="s">
        <v>77</v>
      </c>
      <c r="AR54" s="86"/>
      <c r="AS54" s="95">
        <v>0</v>
      </c>
      <c r="AT54" s="96">
        <f>ROUND(SUM(AV54:AW54),2)</f>
        <v>0</v>
      </c>
      <c r="AU54" s="97">
        <f>'03 - Vedlejší rozpočtové ...'!P79</f>
        <v>0</v>
      </c>
      <c r="AV54" s="96">
        <f>'03 - Vedlejší rozpočtové ...'!J30</f>
        <v>0</v>
      </c>
      <c r="AW54" s="96">
        <f>'03 - Vedlejší rozpočtové ...'!J31</f>
        <v>0</v>
      </c>
      <c r="AX54" s="96">
        <f>'03 - Vedlejší rozpočtové ...'!J32</f>
        <v>0</v>
      </c>
      <c r="AY54" s="96">
        <f>'03 - Vedlejší rozpočtové ...'!J33</f>
        <v>0</v>
      </c>
      <c r="AZ54" s="96">
        <f>'03 - Vedlejší rozpočtové ...'!F30</f>
        <v>0</v>
      </c>
      <c r="BA54" s="96">
        <f>'03 - Vedlejší rozpočtové ...'!F31</f>
        <v>0</v>
      </c>
      <c r="BB54" s="96">
        <f>'03 - Vedlejší rozpočtové ...'!F32</f>
        <v>0</v>
      </c>
      <c r="BC54" s="96">
        <f>'03 - Vedlejší rozpočtové ...'!F33</f>
        <v>0</v>
      </c>
      <c r="BD54" s="98">
        <f>'03 - Vedlejší rozpočtové ...'!F34</f>
        <v>0</v>
      </c>
      <c r="BT54" s="94" t="s">
        <v>78</v>
      </c>
      <c r="BV54" s="94" t="s">
        <v>72</v>
      </c>
      <c r="BW54" s="94" t="s">
        <v>86</v>
      </c>
      <c r="BX54" s="94" t="s">
        <v>7</v>
      </c>
      <c r="CL54" s="94" t="s">
        <v>5</v>
      </c>
      <c r="CM54" s="94" t="s">
        <v>80</v>
      </c>
    </row>
    <row r="55" spans="1:91" s="1" customFormat="1" ht="30" customHeight="1">
      <c r="B55" s="41"/>
      <c r="AR55" s="41"/>
    </row>
    <row r="56" spans="1:91" s="1" customFormat="1" ht="6.9" customHeight="1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41"/>
    </row>
  </sheetData>
  <mergeCells count="49">
    <mergeCell ref="AR2:BE2"/>
    <mergeCell ref="AN54:AP54"/>
    <mergeCell ref="AG54:AM54"/>
    <mergeCell ref="D54:H54"/>
    <mergeCell ref="J54:AF54"/>
    <mergeCell ref="AG51:AM51"/>
    <mergeCell ref="AN51:AP51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01 - SO 01 Venkovní kanal...'!C2" display="/"/>
    <hyperlink ref="A53" location="'02 - SO 02 Oprava vodovodu'!C2" display="/"/>
    <hyperlink ref="A54" location="'03 - Vedlejší rozpočtové 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59"/>
  <sheetViews>
    <sheetView showGridLines="0" workbookViewId="0">
      <pane ySplit="1" topLeftCell="A2" activePane="bottomLeft" state="frozen"/>
      <selection pane="bottomLeft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75" customWidth="1"/>
    <col min="7" max="7" width="8.7109375" customWidth="1"/>
    <col min="8" max="8" width="11.140625" customWidth="1"/>
    <col min="9" max="9" width="12.7109375" style="99" customWidth="1"/>
    <col min="10" max="10" width="23.42578125" customWidth="1"/>
    <col min="11" max="11" width="15.42578125" customWidth="1"/>
    <col min="13" max="18" width="9.28515625" hidden="1"/>
    <col min="19" max="19" width="8.140625" hidden="1" customWidth="1"/>
    <col min="20" max="20" width="29.710937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70" ht="21.75" customHeight="1">
      <c r="A1" s="21"/>
      <c r="B1" s="100"/>
      <c r="C1" s="100"/>
      <c r="D1" s="101" t="s">
        <v>1</v>
      </c>
      <c r="E1" s="100"/>
      <c r="F1" s="102" t="s">
        <v>87</v>
      </c>
      <c r="G1" s="358" t="s">
        <v>88</v>
      </c>
      <c r="H1" s="358"/>
      <c r="I1" s="103"/>
      <c r="J1" s="102" t="s">
        <v>89</v>
      </c>
      <c r="K1" s="101" t="s">
        <v>90</v>
      </c>
      <c r="L1" s="102" t="s">
        <v>91</v>
      </c>
      <c r="M1" s="102"/>
      <c r="N1" s="102"/>
      <c r="O1" s="102"/>
      <c r="P1" s="102"/>
      <c r="Q1" s="102"/>
      <c r="R1" s="102"/>
      <c r="S1" s="102"/>
      <c r="T1" s="102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" customHeight="1">
      <c r="L2" s="346" t="s">
        <v>8</v>
      </c>
      <c r="M2" s="347"/>
      <c r="N2" s="347"/>
      <c r="O2" s="347"/>
      <c r="P2" s="347"/>
      <c r="Q2" s="347"/>
      <c r="R2" s="347"/>
      <c r="S2" s="347"/>
      <c r="T2" s="347"/>
      <c r="U2" s="347"/>
      <c r="V2" s="347"/>
      <c r="AT2" s="24" t="s">
        <v>79</v>
      </c>
      <c r="AZ2" s="104" t="s">
        <v>92</v>
      </c>
      <c r="BA2" s="104" t="s">
        <v>5</v>
      </c>
      <c r="BB2" s="104" t="s">
        <v>5</v>
      </c>
      <c r="BC2" s="104" t="s">
        <v>93</v>
      </c>
      <c r="BD2" s="104" t="s">
        <v>80</v>
      </c>
    </row>
    <row r="3" spans="1:70" ht="6.9" customHeight="1">
      <c r="B3" s="25"/>
      <c r="C3" s="26"/>
      <c r="D3" s="26"/>
      <c r="E3" s="26"/>
      <c r="F3" s="26"/>
      <c r="G3" s="26"/>
      <c r="H3" s="26"/>
      <c r="I3" s="105"/>
      <c r="J3" s="26"/>
      <c r="K3" s="27"/>
      <c r="AT3" s="24" t="s">
        <v>80</v>
      </c>
      <c r="AZ3" s="104" t="s">
        <v>94</v>
      </c>
      <c r="BA3" s="104" t="s">
        <v>5</v>
      </c>
      <c r="BB3" s="104" t="s">
        <v>5</v>
      </c>
      <c r="BC3" s="104" t="s">
        <v>95</v>
      </c>
      <c r="BD3" s="104" t="s">
        <v>80</v>
      </c>
    </row>
    <row r="4" spans="1:70" ht="36.9" customHeight="1">
      <c r="B4" s="28"/>
      <c r="C4" s="29"/>
      <c r="D4" s="30" t="s">
        <v>96</v>
      </c>
      <c r="E4" s="29"/>
      <c r="F4" s="29"/>
      <c r="G4" s="29"/>
      <c r="H4" s="29"/>
      <c r="I4" s="106"/>
      <c r="J4" s="29"/>
      <c r="K4" s="31"/>
      <c r="M4" s="32" t="s">
        <v>13</v>
      </c>
      <c r="AT4" s="24" t="s">
        <v>6</v>
      </c>
      <c r="AZ4" s="104" t="s">
        <v>97</v>
      </c>
      <c r="BA4" s="104" t="s">
        <v>5</v>
      </c>
      <c r="BB4" s="104" t="s">
        <v>5</v>
      </c>
      <c r="BC4" s="104" t="s">
        <v>98</v>
      </c>
      <c r="BD4" s="104" t="s">
        <v>80</v>
      </c>
    </row>
    <row r="5" spans="1:70" ht="6.9" customHeight="1">
      <c r="B5" s="28"/>
      <c r="C5" s="29"/>
      <c r="D5" s="29"/>
      <c r="E5" s="29"/>
      <c r="F5" s="29"/>
      <c r="G5" s="29"/>
      <c r="H5" s="29"/>
      <c r="I5" s="106"/>
      <c r="J5" s="29"/>
      <c r="K5" s="31"/>
      <c r="AZ5" s="104" t="s">
        <v>99</v>
      </c>
      <c r="BA5" s="104" t="s">
        <v>5</v>
      </c>
      <c r="BB5" s="104" t="s">
        <v>5</v>
      </c>
      <c r="BC5" s="104" t="s">
        <v>100</v>
      </c>
      <c r="BD5" s="104" t="s">
        <v>80</v>
      </c>
    </row>
    <row r="6" spans="1:70" ht="13.2">
      <c r="B6" s="28"/>
      <c r="C6" s="29"/>
      <c r="D6" s="37" t="s">
        <v>18</v>
      </c>
      <c r="E6" s="29"/>
      <c r="F6" s="29"/>
      <c r="G6" s="29"/>
      <c r="H6" s="29"/>
      <c r="I6" s="106"/>
      <c r="J6" s="29"/>
      <c r="K6" s="31"/>
      <c r="AZ6" s="104" t="s">
        <v>101</v>
      </c>
      <c r="BA6" s="104" t="s">
        <v>5</v>
      </c>
      <c r="BB6" s="104" t="s">
        <v>5</v>
      </c>
      <c r="BC6" s="104" t="s">
        <v>102</v>
      </c>
      <c r="BD6" s="104" t="s">
        <v>80</v>
      </c>
    </row>
    <row r="7" spans="1:70" ht="22.5" customHeight="1">
      <c r="B7" s="28"/>
      <c r="C7" s="29"/>
      <c r="D7" s="29"/>
      <c r="E7" s="359" t="str">
        <f>'Rekapitulace stavby'!K6</f>
        <v>Oprava kanalizace ulice Hamerská</v>
      </c>
      <c r="F7" s="360"/>
      <c r="G7" s="360"/>
      <c r="H7" s="360"/>
      <c r="I7" s="106"/>
      <c r="J7" s="29"/>
      <c r="K7" s="31"/>
      <c r="AZ7" s="104" t="s">
        <v>103</v>
      </c>
      <c r="BA7" s="104" t="s">
        <v>5</v>
      </c>
      <c r="BB7" s="104" t="s">
        <v>5</v>
      </c>
      <c r="BC7" s="104" t="s">
        <v>104</v>
      </c>
      <c r="BD7" s="104" t="s">
        <v>80</v>
      </c>
    </row>
    <row r="8" spans="1:70" s="1" customFormat="1" ht="13.2">
      <c r="B8" s="41"/>
      <c r="C8" s="42"/>
      <c r="D8" s="37" t="s">
        <v>105</v>
      </c>
      <c r="E8" s="42"/>
      <c r="F8" s="42"/>
      <c r="G8" s="42"/>
      <c r="H8" s="42"/>
      <c r="I8" s="107"/>
      <c r="J8" s="42"/>
      <c r="K8" s="45"/>
      <c r="AZ8" s="104" t="s">
        <v>106</v>
      </c>
      <c r="BA8" s="104" t="s">
        <v>5</v>
      </c>
      <c r="BB8" s="104" t="s">
        <v>5</v>
      </c>
      <c r="BC8" s="104" t="s">
        <v>107</v>
      </c>
      <c r="BD8" s="104" t="s">
        <v>80</v>
      </c>
    </row>
    <row r="9" spans="1:70" s="1" customFormat="1" ht="36.9" customHeight="1">
      <c r="B9" s="41"/>
      <c r="C9" s="42"/>
      <c r="D9" s="42"/>
      <c r="E9" s="361" t="s">
        <v>108</v>
      </c>
      <c r="F9" s="362"/>
      <c r="G9" s="362"/>
      <c r="H9" s="362"/>
      <c r="I9" s="107"/>
      <c r="J9" s="42"/>
      <c r="K9" s="45"/>
      <c r="AZ9" s="104" t="s">
        <v>109</v>
      </c>
      <c r="BA9" s="104" t="s">
        <v>5</v>
      </c>
      <c r="BB9" s="104" t="s">
        <v>5</v>
      </c>
      <c r="BC9" s="104" t="s">
        <v>110</v>
      </c>
      <c r="BD9" s="104" t="s">
        <v>80</v>
      </c>
    </row>
    <row r="10" spans="1:70" s="1" customFormat="1">
      <c r="B10" s="41"/>
      <c r="C10" s="42"/>
      <c r="D10" s="42"/>
      <c r="E10" s="42"/>
      <c r="F10" s="42"/>
      <c r="G10" s="42"/>
      <c r="H10" s="42"/>
      <c r="I10" s="107"/>
      <c r="J10" s="42"/>
      <c r="K10" s="45"/>
      <c r="AZ10" s="104" t="s">
        <v>111</v>
      </c>
      <c r="BA10" s="104" t="s">
        <v>5</v>
      </c>
      <c r="BB10" s="104" t="s">
        <v>5</v>
      </c>
      <c r="BC10" s="104" t="s">
        <v>112</v>
      </c>
      <c r="BD10" s="104" t="s">
        <v>80</v>
      </c>
    </row>
    <row r="11" spans="1:70" s="1" customFormat="1" ht="14.4" customHeight="1">
      <c r="B11" s="41"/>
      <c r="C11" s="42"/>
      <c r="D11" s="37" t="s">
        <v>20</v>
      </c>
      <c r="E11" s="42"/>
      <c r="F11" s="35" t="s">
        <v>5</v>
      </c>
      <c r="G11" s="42"/>
      <c r="H11" s="42"/>
      <c r="I11" s="108" t="s">
        <v>21</v>
      </c>
      <c r="J11" s="35" t="s">
        <v>5</v>
      </c>
      <c r="K11" s="45"/>
      <c r="AZ11" s="104" t="s">
        <v>113</v>
      </c>
      <c r="BA11" s="104" t="s">
        <v>5</v>
      </c>
      <c r="BB11" s="104" t="s">
        <v>5</v>
      </c>
      <c r="BC11" s="104" t="s">
        <v>114</v>
      </c>
      <c r="BD11" s="104" t="s">
        <v>80</v>
      </c>
    </row>
    <row r="12" spans="1:70" s="1" customFormat="1" ht="14.4" customHeight="1">
      <c r="B12" s="41"/>
      <c r="C12" s="42"/>
      <c r="D12" s="37" t="s">
        <v>22</v>
      </c>
      <c r="E12" s="42"/>
      <c r="F12" s="35" t="s">
        <v>23</v>
      </c>
      <c r="G12" s="42"/>
      <c r="H12" s="42"/>
      <c r="I12" s="108" t="s">
        <v>24</v>
      </c>
      <c r="J12" s="109" t="str">
        <f>'Rekapitulace stavby'!AN8</f>
        <v>27.3.2017</v>
      </c>
      <c r="K12" s="45"/>
      <c r="AZ12" s="104" t="s">
        <v>115</v>
      </c>
      <c r="BA12" s="104" t="s">
        <v>5</v>
      </c>
      <c r="BB12" s="104" t="s">
        <v>5</v>
      </c>
      <c r="BC12" s="104" t="s">
        <v>116</v>
      </c>
      <c r="BD12" s="104" t="s">
        <v>80</v>
      </c>
    </row>
    <row r="13" spans="1:70" s="1" customFormat="1" ht="10.95" customHeight="1">
      <c r="B13" s="41"/>
      <c r="C13" s="42"/>
      <c r="D13" s="42"/>
      <c r="E13" s="42"/>
      <c r="F13" s="42"/>
      <c r="G13" s="42"/>
      <c r="H13" s="42"/>
      <c r="I13" s="107"/>
      <c r="J13" s="42"/>
      <c r="K13" s="45"/>
    </row>
    <row r="14" spans="1:70" s="1" customFormat="1" ht="14.4" customHeight="1">
      <c r="B14" s="41"/>
      <c r="C14" s="42"/>
      <c r="D14" s="37" t="s">
        <v>26</v>
      </c>
      <c r="E14" s="42"/>
      <c r="F14" s="42"/>
      <c r="G14" s="42"/>
      <c r="H14" s="42"/>
      <c r="I14" s="108" t="s">
        <v>27</v>
      </c>
      <c r="J14" s="35" t="s">
        <v>5</v>
      </c>
      <c r="K14" s="45"/>
    </row>
    <row r="15" spans="1:70" s="1" customFormat="1" ht="18" customHeight="1">
      <c r="B15" s="41"/>
      <c r="C15" s="42"/>
      <c r="D15" s="42"/>
      <c r="E15" s="35" t="s">
        <v>28</v>
      </c>
      <c r="F15" s="42"/>
      <c r="G15" s="42"/>
      <c r="H15" s="42"/>
      <c r="I15" s="108" t="s">
        <v>29</v>
      </c>
      <c r="J15" s="35" t="s">
        <v>5</v>
      </c>
      <c r="K15" s="45"/>
    </row>
    <row r="16" spans="1:70" s="1" customFormat="1" ht="6.9" customHeight="1">
      <c r="B16" s="41"/>
      <c r="C16" s="42"/>
      <c r="D16" s="42"/>
      <c r="E16" s="42"/>
      <c r="F16" s="42"/>
      <c r="G16" s="42"/>
      <c r="H16" s="42"/>
      <c r="I16" s="107"/>
      <c r="J16" s="42"/>
      <c r="K16" s="45"/>
    </row>
    <row r="17" spans="2:11" s="1" customFormat="1" ht="14.4" customHeight="1">
      <c r="B17" s="41"/>
      <c r="C17" s="42"/>
      <c r="D17" s="37" t="s">
        <v>30</v>
      </c>
      <c r="E17" s="42"/>
      <c r="F17" s="42"/>
      <c r="G17" s="42"/>
      <c r="H17" s="42"/>
      <c r="I17" s="108" t="s">
        <v>27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08" t="s">
        <v>29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" customHeight="1">
      <c r="B19" s="41"/>
      <c r="C19" s="42"/>
      <c r="D19" s="42"/>
      <c r="E19" s="42"/>
      <c r="F19" s="42"/>
      <c r="G19" s="42"/>
      <c r="H19" s="42"/>
      <c r="I19" s="107"/>
      <c r="J19" s="42"/>
      <c r="K19" s="45"/>
    </row>
    <row r="20" spans="2:11" s="1" customFormat="1" ht="14.4" customHeight="1">
      <c r="B20" s="41"/>
      <c r="C20" s="42"/>
      <c r="D20" s="37" t="s">
        <v>32</v>
      </c>
      <c r="E20" s="42"/>
      <c r="F20" s="42"/>
      <c r="G20" s="42"/>
      <c r="H20" s="42"/>
      <c r="I20" s="108" t="s">
        <v>27</v>
      </c>
      <c r="J20" s="35" t="s">
        <v>5</v>
      </c>
      <c r="K20" s="45"/>
    </row>
    <row r="21" spans="2:11" s="1" customFormat="1" ht="18" customHeight="1">
      <c r="B21" s="41"/>
      <c r="C21" s="42"/>
      <c r="D21" s="42"/>
      <c r="E21" s="35" t="s">
        <v>33</v>
      </c>
      <c r="F21" s="42"/>
      <c r="G21" s="42"/>
      <c r="H21" s="42"/>
      <c r="I21" s="108" t="s">
        <v>29</v>
      </c>
      <c r="J21" s="35" t="s">
        <v>5</v>
      </c>
      <c r="K21" s="45"/>
    </row>
    <row r="22" spans="2:11" s="1" customFormat="1" ht="6.9" customHeight="1">
      <c r="B22" s="41"/>
      <c r="C22" s="42"/>
      <c r="D22" s="42"/>
      <c r="E22" s="42"/>
      <c r="F22" s="42"/>
      <c r="G22" s="42"/>
      <c r="H22" s="42"/>
      <c r="I22" s="107"/>
      <c r="J22" s="42"/>
      <c r="K22" s="45"/>
    </row>
    <row r="23" spans="2:11" s="1" customFormat="1" ht="14.4" customHeight="1">
      <c r="B23" s="41"/>
      <c r="C23" s="42"/>
      <c r="D23" s="37" t="s">
        <v>35</v>
      </c>
      <c r="E23" s="42"/>
      <c r="F23" s="42"/>
      <c r="G23" s="42"/>
      <c r="H23" s="42"/>
      <c r="I23" s="107"/>
      <c r="J23" s="42"/>
      <c r="K23" s="45"/>
    </row>
    <row r="24" spans="2:11" s="6" customFormat="1" ht="22.5" customHeight="1">
      <c r="B24" s="110"/>
      <c r="C24" s="111"/>
      <c r="D24" s="111"/>
      <c r="E24" s="325" t="s">
        <v>5</v>
      </c>
      <c r="F24" s="325"/>
      <c r="G24" s="325"/>
      <c r="H24" s="325"/>
      <c r="I24" s="112"/>
      <c r="J24" s="111"/>
      <c r="K24" s="113"/>
    </row>
    <row r="25" spans="2:11" s="1" customFormat="1" ht="6.9" customHeight="1">
      <c r="B25" s="41"/>
      <c r="C25" s="42"/>
      <c r="D25" s="42"/>
      <c r="E25" s="42"/>
      <c r="F25" s="42"/>
      <c r="G25" s="42"/>
      <c r="H25" s="42"/>
      <c r="I25" s="107"/>
      <c r="J25" s="42"/>
      <c r="K25" s="45"/>
    </row>
    <row r="26" spans="2:11" s="1" customFormat="1" ht="6.9" customHeight="1">
      <c r="B26" s="41"/>
      <c r="C26" s="42"/>
      <c r="D26" s="68"/>
      <c r="E26" s="68"/>
      <c r="F26" s="68"/>
      <c r="G26" s="68"/>
      <c r="H26" s="68"/>
      <c r="I26" s="114"/>
      <c r="J26" s="68"/>
      <c r="K26" s="115"/>
    </row>
    <row r="27" spans="2:11" s="1" customFormat="1" ht="25.35" customHeight="1">
      <c r="B27" s="41"/>
      <c r="C27" s="42"/>
      <c r="D27" s="116" t="s">
        <v>36</v>
      </c>
      <c r="E27" s="42"/>
      <c r="F27" s="42"/>
      <c r="G27" s="42"/>
      <c r="H27" s="42"/>
      <c r="I27" s="107"/>
      <c r="J27" s="117">
        <f>ROUND(J87,2)</f>
        <v>0</v>
      </c>
      <c r="K27" s="45"/>
    </row>
    <row r="28" spans="2:11" s="1" customFormat="1" ht="6.9" customHeight="1">
      <c r="B28" s="41"/>
      <c r="C28" s="42"/>
      <c r="D28" s="68"/>
      <c r="E28" s="68"/>
      <c r="F28" s="68"/>
      <c r="G28" s="68"/>
      <c r="H28" s="68"/>
      <c r="I28" s="114"/>
      <c r="J28" s="68"/>
      <c r="K28" s="115"/>
    </row>
    <row r="29" spans="2:11" s="1" customFormat="1" ht="14.4" customHeight="1">
      <c r="B29" s="41"/>
      <c r="C29" s="42"/>
      <c r="D29" s="42"/>
      <c r="E29" s="42"/>
      <c r="F29" s="46" t="s">
        <v>38</v>
      </c>
      <c r="G29" s="42"/>
      <c r="H29" s="42"/>
      <c r="I29" s="118" t="s">
        <v>37</v>
      </c>
      <c r="J29" s="46" t="s">
        <v>39</v>
      </c>
      <c r="K29" s="45"/>
    </row>
    <row r="30" spans="2:11" s="1" customFormat="1" ht="14.4" customHeight="1">
      <c r="B30" s="41"/>
      <c r="C30" s="42"/>
      <c r="D30" s="49" t="s">
        <v>40</v>
      </c>
      <c r="E30" s="49" t="s">
        <v>41</v>
      </c>
      <c r="F30" s="119">
        <f>ROUND(SUM(BE87:BE258), 2)</f>
        <v>0</v>
      </c>
      <c r="G30" s="42"/>
      <c r="H30" s="42"/>
      <c r="I30" s="120">
        <v>0.21</v>
      </c>
      <c r="J30" s="119">
        <f>ROUND(ROUND((SUM(BE87:BE258)), 2)*I30, 2)</f>
        <v>0</v>
      </c>
      <c r="K30" s="45"/>
    </row>
    <row r="31" spans="2:11" s="1" customFormat="1" ht="14.4" customHeight="1">
      <c r="B31" s="41"/>
      <c r="C31" s="42"/>
      <c r="D31" s="42"/>
      <c r="E31" s="49" t="s">
        <v>42</v>
      </c>
      <c r="F31" s="119">
        <f>ROUND(SUM(BF87:BF258), 2)</f>
        <v>0</v>
      </c>
      <c r="G31" s="42"/>
      <c r="H31" s="42"/>
      <c r="I31" s="120">
        <v>0.15</v>
      </c>
      <c r="J31" s="119">
        <f>ROUND(ROUND((SUM(BF87:BF258)), 2)*I31, 2)</f>
        <v>0</v>
      </c>
      <c r="K31" s="45"/>
    </row>
    <row r="32" spans="2:11" s="1" customFormat="1" ht="14.4" hidden="1" customHeight="1">
      <c r="B32" s="41"/>
      <c r="C32" s="42"/>
      <c r="D32" s="42"/>
      <c r="E32" s="49" t="s">
        <v>43</v>
      </c>
      <c r="F32" s="119">
        <f>ROUND(SUM(BG87:BG258), 2)</f>
        <v>0</v>
      </c>
      <c r="G32" s="42"/>
      <c r="H32" s="42"/>
      <c r="I32" s="120">
        <v>0.21</v>
      </c>
      <c r="J32" s="119">
        <v>0</v>
      </c>
      <c r="K32" s="45"/>
    </row>
    <row r="33" spans="2:11" s="1" customFormat="1" ht="14.4" hidden="1" customHeight="1">
      <c r="B33" s="41"/>
      <c r="C33" s="42"/>
      <c r="D33" s="42"/>
      <c r="E33" s="49" t="s">
        <v>44</v>
      </c>
      <c r="F33" s="119">
        <f>ROUND(SUM(BH87:BH258), 2)</f>
        <v>0</v>
      </c>
      <c r="G33" s="42"/>
      <c r="H33" s="42"/>
      <c r="I33" s="120">
        <v>0.15</v>
      </c>
      <c r="J33" s="119">
        <v>0</v>
      </c>
      <c r="K33" s="45"/>
    </row>
    <row r="34" spans="2:11" s="1" customFormat="1" ht="14.4" hidden="1" customHeight="1">
      <c r="B34" s="41"/>
      <c r="C34" s="42"/>
      <c r="D34" s="42"/>
      <c r="E34" s="49" t="s">
        <v>45</v>
      </c>
      <c r="F34" s="119">
        <f>ROUND(SUM(BI87:BI258), 2)</f>
        <v>0</v>
      </c>
      <c r="G34" s="42"/>
      <c r="H34" s="42"/>
      <c r="I34" s="120">
        <v>0</v>
      </c>
      <c r="J34" s="119">
        <v>0</v>
      </c>
      <c r="K34" s="45"/>
    </row>
    <row r="35" spans="2:11" s="1" customFormat="1" ht="6.9" customHeight="1">
      <c r="B35" s="41"/>
      <c r="C35" s="42"/>
      <c r="D35" s="42"/>
      <c r="E35" s="42"/>
      <c r="F35" s="42"/>
      <c r="G35" s="42"/>
      <c r="H35" s="42"/>
      <c r="I35" s="107"/>
      <c r="J35" s="42"/>
      <c r="K35" s="45"/>
    </row>
    <row r="36" spans="2:11" s="1" customFormat="1" ht="25.35" customHeight="1">
      <c r="B36" s="41"/>
      <c r="C36" s="121"/>
      <c r="D36" s="122" t="s">
        <v>46</v>
      </c>
      <c r="E36" s="71"/>
      <c r="F36" s="71"/>
      <c r="G36" s="123" t="s">
        <v>47</v>
      </c>
      <c r="H36" s="124" t="s">
        <v>48</v>
      </c>
      <c r="I36" s="125"/>
      <c r="J36" s="126">
        <f>SUM(J27:J34)</f>
        <v>0</v>
      </c>
      <c r="K36" s="127"/>
    </row>
    <row r="37" spans="2:11" s="1" customFormat="1" ht="14.4" customHeight="1">
      <c r="B37" s="56"/>
      <c r="C37" s="57"/>
      <c r="D37" s="57"/>
      <c r="E37" s="57"/>
      <c r="F37" s="57"/>
      <c r="G37" s="57"/>
      <c r="H37" s="57"/>
      <c r="I37" s="128"/>
      <c r="J37" s="57"/>
      <c r="K37" s="58"/>
    </row>
    <row r="41" spans="2:11" s="1" customFormat="1" ht="6.9" customHeight="1">
      <c r="B41" s="59"/>
      <c r="C41" s="60"/>
      <c r="D41" s="60"/>
      <c r="E41" s="60"/>
      <c r="F41" s="60"/>
      <c r="G41" s="60"/>
      <c r="H41" s="60"/>
      <c r="I41" s="129"/>
      <c r="J41" s="60"/>
      <c r="K41" s="130"/>
    </row>
    <row r="42" spans="2:11" s="1" customFormat="1" ht="36.9" customHeight="1">
      <c r="B42" s="41"/>
      <c r="C42" s="30" t="s">
        <v>117</v>
      </c>
      <c r="D42" s="42"/>
      <c r="E42" s="42"/>
      <c r="F42" s="42"/>
      <c r="G42" s="42"/>
      <c r="H42" s="42"/>
      <c r="I42" s="107"/>
      <c r="J42" s="42"/>
      <c r="K42" s="45"/>
    </row>
    <row r="43" spans="2:11" s="1" customFormat="1" ht="6.9" customHeight="1">
      <c r="B43" s="41"/>
      <c r="C43" s="42"/>
      <c r="D43" s="42"/>
      <c r="E43" s="42"/>
      <c r="F43" s="42"/>
      <c r="G43" s="42"/>
      <c r="H43" s="42"/>
      <c r="I43" s="107"/>
      <c r="J43" s="42"/>
      <c r="K43" s="45"/>
    </row>
    <row r="44" spans="2:11" s="1" customFormat="1" ht="14.4" customHeight="1">
      <c r="B44" s="41"/>
      <c r="C44" s="37" t="s">
        <v>18</v>
      </c>
      <c r="D44" s="42"/>
      <c r="E44" s="42"/>
      <c r="F44" s="42"/>
      <c r="G44" s="42"/>
      <c r="H44" s="42"/>
      <c r="I44" s="107"/>
      <c r="J44" s="42"/>
      <c r="K44" s="45"/>
    </row>
    <row r="45" spans="2:11" s="1" customFormat="1" ht="22.5" customHeight="1">
      <c r="B45" s="41"/>
      <c r="C45" s="42"/>
      <c r="D45" s="42"/>
      <c r="E45" s="359" t="str">
        <f>E7</f>
        <v>Oprava kanalizace ulice Hamerská</v>
      </c>
      <c r="F45" s="360"/>
      <c r="G45" s="360"/>
      <c r="H45" s="360"/>
      <c r="I45" s="107"/>
      <c r="J45" s="42"/>
      <c r="K45" s="45"/>
    </row>
    <row r="46" spans="2:11" s="1" customFormat="1" ht="14.4" customHeight="1">
      <c r="B46" s="41"/>
      <c r="C46" s="37" t="s">
        <v>105</v>
      </c>
      <c r="D46" s="42"/>
      <c r="E46" s="42"/>
      <c r="F46" s="42"/>
      <c r="G46" s="42"/>
      <c r="H46" s="42"/>
      <c r="I46" s="107"/>
      <c r="J46" s="42"/>
      <c r="K46" s="45"/>
    </row>
    <row r="47" spans="2:11" s="1" customFormat="1" ht="23.25" customHeight="1">
      <c r="B47" s="41"/>
      <c r="C47" s="42"/>
      <c r="D47" s="42"/>
      <c r="E47" s="361" t="str">
        <f>E9</f>
        <v>01 - SO 01 Venkovní kanalizace jednotná</v>
      </c>
      <c r="F47" s="362"/>
      <c r="G47" s="362"/>
      <c r="H47" s="362"/>
      <c r="I47" s="107"/>
      <c r="J47" s="42"/>
      <c r="K47" s="45"/>
    </row>
    <row r="48" spans="2:11" s="1" customFormat="1" ht="6.9" customHeight="1">
      <c r="B48" s="41"/>
      <c r="C48" s="42"/>
      <c r="D48" s="42"/>
      <c r="E48" s="42"/>
      <c r="F48" s="42"/>
      <c r="G48" s="42"/>
      <c r="H48" s="42"/>
      <c r="I48" s="107"/>
      <c r="J48" s="42"/>
      <c r="K48" s="45"/>
    </row>
    <row r="49" spans="2:47" s="1" customFormat="1" ht="18" customHeight="1">
      <c r="B49" s="41"/>
      <c r="C49" s="37" t="s">
        <v>22</v>
      </c>
      <c r="D49" s="42"/>
      <c r="E49" s="42"/>
      <c r="F49" s="35" t="str">
        <f>F12</f>
        <v>Zubří</v>
      </c>
      <c r="G49" s="42"/>
      <c r="H49" s="42"/>
      <c r="I49" s="108" t="s">
        <v>24</v>
      </c>
      <c r="J49" s="109" t="str">
        <f>IF(J12="","",J12)</f>
        <v>27.3.2017</v>
      </c>
      <c r="K49" s="45"/>
    </row>
    <row r="50" spans="2:47" s="1" customFormat="1" ht="6.9" customHeight="1">
      <c r="B50" s="41"/>
      <c r="C50" s="42"/>
      <c r="D50" s="42"/>
      <c r="E50" s="42"/>
      <c r="F50" s="42"/>
      <c r="G50" s="42"/>
      <c r="H50" s="42"/>
      <c r="I50" s="107"/>
      <c r="J50" s="42"/>
      <c r="K50" s="45"/>
    </row>
    <row r="51" spans="2:47" s="1" customFormat="1" ht="13.2">
      <c r="B51" s="41"/>
      <c r="C51" s="37" t="s">
        <v>26</v>
      </c>
      <c r="D51" s="42"/>
      <c r="E51" s="42"/>
      <c r="F51" s="35" t="str">
        <f>E15</f>
        <v>Město Zubří</v>
      </c>
      <c r="G51" s="42"/>
      <c r="H51" s="42"/>
      <c r="I51" s="108" t="s">
        <v>32</v>
      </c>
      <c r="J51" s="35" t="str">
        <f>E21</f>
        <v>Ing.Svoboda</v>
      </c>
      <c r="K51" s="45"/>
    </row>
    <row r="52" spans="2:47" s="1" customFormat="1" ht="14.4" customHeight="1">
      <c r="B52" s="41"/>
      <c r="C52" s="37" t="s">
        <v>30</v>
      </c>
      <c r="D52" s="42"/>
      <c r="E52" s="42"/>
      <c r="F52" s="35" t="str">
        <f>IF(E18="","",E18)</f>
        <v/>
      </c>
      <c r="G52" s="42"/>
      <c r="H52" s="42"/>
      <c r="I52" s="107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07"/>
      <c r="J53" s="42"/>
      <c r="K53" s="45"/>
    </row>
    <row r="54" spans="2:47" s="1" customFormat="1" ht="29.25" customHeight="1">
      <c r="B54" s="41"/>
      <c r="C54" s="131" t="s">
        <v>118</v>
      </c>
      <c r="D54" s="121"/>
      <c r="E54" s="121"/>
      <c r="F54" s="121"/>
      <c r="G54" s="121"/>
      <c r="H54" s="121"/>
      <c r="I54" s="132"/>
      <c r="J54" s="133" t="s">
        <v>119</v>
      </c>
      <c r="K54" s="134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07"/>
      <c r="J55" s="42"/>
      <c r="K55" s="45"/>
    </row>
    <row r="56" spans="2:47" s="1" customFormat="1" ht="29.25" customHeight="1">
      <c r="B56" s="41"/>
      <c r="C56" s="135" t="s">
        <v>120</v>
      </c>
      <c r="D56" s="42"/>
      <c r="E56" s="42"/>
      <c r="F56" s="42"/>
      <c r="G56" s="42"/>
      <c r="H56" s="42"/>
      <c r="I56" s="107"/>
      <c r="J56" s="117">
        <f>J87</f>
        <v>0</v>
      </c>
      <c r="K56" s="45"/>
      <c r="AU56" s="24" t="s">
        <v>121</v>
      </c>
    </row>
    <row r="57" spans="2:47" s="7" customFormat="1" ht="24.9" customHeight="1">
      <c r="B57" s="136"/>
      <c r="C57" s="137"/>
      <c r="D57" s="138" t="s">
        <v>122</v>
      </c>
      <c r="E57" s="139"/>
      <c r="F57" s="139"/>
      <c r="G57" s="139"/>
      <c r="H57" s="139"/>
      <c r="I57" s="140"/>
      <c r="J57" s="141">
        <f>J88</f>
        <v>0</v>
      </c>
      <c r="K57" s="142"/>
    </row>
    <row r="58" spans="2:47" s="8" customFormat="1" ht="19.95" customHeight="1">
      <c r="B58" s="143"/>
      <c r="C58" s="144"/>
      <c r="D58" s="145" t="s">
        <v>123</v>
      </c>
      <c r="E58" s="146"/>
      <c r="F58" s="146"/>
      <c r="G58" s="146"/>
      <c r="H58" s="146"/>
      <c r="I58" s="147"/>
      <c r="J58" s="148">
        <f>J89</f>
        <v>0</v>
      </c>
      <c r="K58" s="149"/>
    </row>
    <row r="59" spans="2:47" s="8" customFormat="1" ht="19.95" customHeight="1">
      <c r="B59" s="143"/>
      <c r="C59" s="144"/>
      <c r="D59" s="145" t="s">
        <v>124</v>
      </c>
      <c r="E59" s="146"/>
      <c r="F59" s="146"/>
      <c r="G59" s="146"/>
      <c r="H59" s="146"/>
      <c r="I59" s="147"/>
      <c r="J59" s="148">
        <f>J209</f>
        <v>0</v>
      </c>
      <c r="K59" s="149"/>
    </row>
    <row r="60" spans="2:47" s="8" customFormat="1" ht="19.95" customHeight="1">
      <c r="B60" s="143"/>
      <c r="C60" s="144"/>
      <c r="D60" s="145" t="s">
        <v>125</v>
      </c>
      <c r="E60" s="146"/>
      <c r="F60" s="146"/>
      <c r="G60" s="146"/>
      <c r="H60" s="146"/>
      <c r="I60" s="147"/>
      <c r="J60" s="148">
        <f>J211</f>
        <v>0</v>
      </c>
      <c r="K60" s="149"/>
    </row>
    <row r="61" spans="2:47" s="8" customFormat="1" ht="19.95" customHeight="1">
      <c r="B61" s="143"/>
      <c r="C61" s="144"/>
      <c r="D61" s="145" t="s">
        <v>126</v>
      </c>
      <c r="E61" s="146"/>
      <c r="F61" s="146"/>
      <c r="G61" s="146"/>
      <c r="H61" s="146"/>
      <c r="I61" s="147"/>
      <c r="J61" s="148">
        <f>J214</f>
        <v>0</v>
      </c>
      <c r="K61" s="149"/>
    </row>
    <row r="62" spans="2:47" s="8" customFormat="1" ht="19.95" customHeight="1">
      <c r="B62" s="143"/>
      <c r="C62" s="144"/>
      <c r="D62" s="145" t="s">
        <v>127</v>
      </c>
      <c r="E62" s="146"/>
      <c r="F62" s="146"/>
      <c r="G62" s="146"/>
      <c r="H62" s="146"/>
      <c r="I62" s="147"/>
      <c r="J62" s="148">
        <f>J223</f>
        <v>0</v>
      </c>
      <c r="K62" s="149"/>
    </row>
    <row r="63" spans="2:47" s="8" customFormat="1" ht="19.95" customHeight="1">
      <c r="B63" s="143"/>
      <c r="C63" s="144"/>
      <c r="D63" s="145" t="s">
        <v>128</v>
      </c>
      <c r="E63" s="146"/>
      <c r="F63" s="146"/>
      <c r="G63" s="146"/>
      <c r="H63" s="146"/>
      <c r="I63" s="147"/>
      <c r="J63" s="148">
        <f>J240</f>
        <v>0</v>
      </c>
      <c r="K63" s="149"/>
    </row>
    <row r="64" spans="2:47" s="8" customFormat="1" ht="19.95" customHeight="1">
      <c r="B64" s="143"/>
      <c r="C64" s="144"/>
      <c r="D64" s="145" t="s">
        <v>129</v>
      </c>
      <c r="E64" s="146"/>
      <c r="F64" s="146"/>
      <c r="G64" s="146"/>
      <c r="H64" s="146"/>
      <c r="I64" s="147"/>
      <c r="J64" s="148">
        <f>J246</f>
        <v>0</v>
      </c>
      <c r="K64" s="149"/>
    </row>
    <row r="65" spans="2:12" s="8" customFormat="1" ht="19.95" customHeight="1">
      <c r="B65" s="143"/>
      <c r="C65" s="144"/>
      <c r="D65" s="145" t="s">
        <v>130</v>
      </c>
      <c r="E65" s="146"/>
      <c r="F65" s="146"/>
      <c r="G65" s="146"/>
      <c r="H65" s="146"/>
      <c r="I65" s="147"/>
      <c r="J65" s="148">
        <f>J253</f>
        <v>0</v>
      </c>
      <c r="K65" s="149"/>
    </row>
    <row r="66" spans="2:12" s="7" customFormat="1" ht="24.9" customHeight="1">
      <c r="B66" s="136"/>
      <c r="C66" s="137"/>
      <c r="D66" s="138" t="s">
        <v>131</v>
      </c>
      <c r="E66" s="139"/>
      <c r="F66" s="139"/>
      <c r="G66" s="139"/>
      <c r="H66" s="139"/>
      <c r="I66" s="140"/>
      <c r="J66" s="141">
        <f>J255</f>
        <v>0</v>
      </c>
      <c r="K66" s="142"/>
    </row>
    <row r="67" spans="2:12" s="8" customFormat="1" ht="19.95" customHeight="1">
      <c r="B67" s="143"/>
      <c r="C67" s="144"/>
      <c r="D67" s="145" t="s">
        <v>132</v>
      </c>
      <c r="E67" s="146"/>
      <c r="F67" s="146"/>
      <c r="G67" s="146"/>
      <c r="H67" s="146"/>
      <c r="I67" s="147"/>
      <c r="J67" s="148">
        <f>J256</f>
        <v>0</v>
      </c>
      <c r="K67" s="149"/>
    </row>
    <row r="68" spans="2:12" s="1" customFormat="1" ht="21.75" customHeight="1">
      <c r="B68" s="41"/>
      <c r="C68" s="42"/>
      <c r="D68" s="42"/>
      <c r="E68" s="42"/>
      <c r="F68" s="42"/>
      <c r="G68" s="42"/>
      <c r="H68" s="42"/>
      <c r="I68" s="107"/>
      <c r="J68" s="42"/>
      <c r="K68" s="45"/>
    </row>
    <row r="69" spans="2:12" s="1" customFormat="1" ht="6.9" customHeight="1">
      <c r="B69" s="56"/>
      <c r="C69" s="57"/>
      <c r="D69" s="57"/>
      <c r="E69" s="57"/>
      <c r="F69" s="57"/>
      <c r="G69" s="57"/>
      <c r="H69" s="57"/>
      <c r="I69" s="128"/>
      <c r="J69" s="57"/>
      <c r="K69" s="58"/>
    </row>
    <row r="73" spans="2:12" s="1" customFormat="1" ht="6.9" customHeight="1">
      <c r="B73" s="59"/>
      <c r="C73" s="60"/>
      <c r="D73" s="60"/>
      <c r="E73" s="60"/>
      <c r="F73" s="60"/>
      <c r="G73" s="60"/>
      <c r="H73" s="60"/>
      <c r="I73" s="129"/>
      <c r="J73" s="60"/>
      <c r="K73" s="60"/>
      <c r="L73" s="41"/>
    </row>
    <row r="74" spans="2:12" s="1" customFormat="1" ht="36.9" customHeight="1">
      <c r="B74" s="41"/>
      <c r="C74" s="61" t="s">
        <v>133</v>
      </c>
      <c r="L74" s="41"/>
    </row>
    <row r="75" spans="2:12" s="1" customFormat="1" ht="6.9" customHeight="1">
      <c r="B75" s="41"/>
      <c r="L75" s="41"/>
    </row>
    <row r="76" spans="2:12" s="1" customFormat="1" ht="14.4" customHeight="1">
      <c r="B76" s="41"/>
      <c r="C76" s="63" t="s">
        <v>18</v>
      </c>
      <c r="L76" s="41"/>
    </row>
    <row r="77" spans="2:12" s="1" customFormat="1" ht="22.5" customHeight="1">
      <c r="B77" s="41"/>
      <c r="E77" s="355" t="str">
        <f>E7</f>
        <v>Oprava kanalizace ulice Hamerská</v>
      </c>
      <c r="F77" s="356"/>
      <c r="G77" s="356"/>
      <c r="H77" s="356"/>
      <c r="L77" s="41"/>
    </row>
    <row r="78" spans="2:12" s="1" customFormat="1" ht="14.4" customHeight="1">
      <c r="B78" s="41"/>
      <c r="C78" s="63" t="s">
        <v>105</v>
      </c>
      <c r="L78" s="41"/>
    </row>
    <row r="79" spans="2:12" s="1" customFormat="1" ht="23.25" customHeight="1">
      <c r="B79" s="41"/>
      <c r="E79" s="353" t="str">
        <f>E9</f>
        <v>01 - SO 01 Venkovní kanalizace jednotná</v>
      </c>
      <c r="F79" s="357"/>
      <c r="G79" s="357"/>
      <c r="H79" s="357"/>
      <c r="L79" s="41"/>
    </row>
    <row r="80" spans="2:12" s="1" customFormat="1" ht="6.9" customHeight="1">
      <c r="B80" s="41"/>
      <c r="L80" s="41"/>
    </row>
    <row r="81" spans="2:65" s="1" customFormat="1" ht="18" customHeight="1">
      <c r="B81" s="41"/>
      <c r="C81" s="63" t="s">
        <v>22</v>
      </c>
      <c r="F81" s="150" t="str">
        <f>F12</f>
        <v>Zubří</v>
      </c>
      <c r="I81" s="151" t="s">
        <v>24</v>
      </c>
      <c r="J81" s="67" t="str">
        <f>IF(J12="","",J12)</f>
        <v>27.3.2017</v>
      </c>
      <c r="L81" s="41"/>
    </row>
    <row r="82" spans="2:65" s="1" customFormat="1" ht="6.9" customHeight="1">
      <c r="B82" s="41"/>
      <c r="L82" s="41"/>
    </row>
    <row r="83" spans="2:65" s="1" customFormat="1" ht="13.2">
      <c r="B83" s="41"/>
      <c r="C83" s="63" t="s">
        <v>26</v>
      </c>
      <c r="F83" s="150" t="str">
        <f>E15</f>
        <v>Město Zubří</v>
      </c>
      <c r="I83" s="151" t="s">
        <v>32</v>
      </c>
      <c r="J83" s="150" t="str">
        <f>E21</f>
        <v>Ing.Svoboda</v>
      </c>
      <c r="L83" s="41"/>
    </row>
    <row r="84" spans="2:65" s="1" customFormat="1" ht="14.4" customHeight="1">
      <c r="B84" s="41"/>
      <c r="C84" s="63" t="s">
        <v>30</v>
      </c>
      <c r="F84" s="150" t="str">
        <f>IF(E18="","",E18)</f>
        <v/>
      </c>
      <c r="L84" s="41"/>
    </row>
    <row r="85" spans="2:65" s="1" customFormat="1" ht="10.35" customHeight="1">
      <c r="B85" s="41"/>
      <c r="L85" s="41"/>
    </row>
    <row r="86" spans="2:65" s="9" customFormat="1" ht="29.25" customHeight="1">
      <c r="B86" s="152"/>
      <c r="C86" s="153" t="s">
        <v>134</v>
      </c>
      <c r="D86" s="154" t="s">
        <v>55</v>
      </c>
      <c r="E86" s="154" t="s">
        <v>51</v>
      </c>
      <c r="F86" s="154" t="s">
        <v>135</v>
      </c>
      <c r="G86" s="154" t="s">
        <v>136</v>
      </c>
      <c r="H86" s="154" t="s">
        <v>137</v>
      </c>
      <c r="I86" s="155" t="s">
        <v>138</v>
      </c>
      <c r="J86" s="154" t="s">
        <v>119</v>
      </c>
      <c r="K86" s="156" t="s">
        <v>139</v>
      </c>
      <c r="L86" s="152"/>
      <c r="M86" s="73" t="s">
        <v>140</v>
      </c>
      <c r="N86" s="74" t="s">
        <v>40</v>
      </c>
      <c r="O86" s="74" t="s">
        <v>141</v>
      </c>
      <c r="P86" s="74" t="s">
        <v>142</v>
      </c>
      <c r="Q86" s="74" t="s">
        <v>143</v>
      </c>
      <c r="R86" s="74" t="s">
        <v>144</v>
      </c>
      <c r="S86" s="74" t="s">
        <v>145</v>
      </c>
      <c r="T86" s="75" t="s">
        <v>146</v>
      </c>
    </row>
    <row r="87" spans="2:65" s="1" customFormat="1" ht="29.25" customHeight="1">
      <c r="B87" s="41"/>
      <c r="C87" s="77" t="s">
        <v>120</v>
      </c>
      <c r="J87" s="157">
        <f>BK87</f>
        <v>0</v>
      </c>
      <c r="L87" s="41"/>
      <c r="M87" s="76"/>
      <c r="N87" s="68"/>
      <c r="O87" s="68"/>
      <c r="P87" s="158">
        <f>P88+P255</f>
        <v>0</v>
      </c>
      <c r="Q87" s="68"/>
      <c r="R87" s="158">
        <f>R88+R255</f>
        <v>2535.3917930800003</v>
      </c>
      <c r="S87" s="68"/>
      <c r="T87" s="159">
        <f>T88+T255</f>
        <v>367.86176</v>
      </c>
      <c r="AT87" s="24" t="s">
        <v>69</v>
      </c>
      <c r="AU87" s="24" t="s">
        <v>121</v>
      </c>
      <c r="BK87" s="160">
        <f>BK88+BK255</f>
        <v>0</v>
      </c>
    </row>
    <row r="88" spans="2:65" s="10" customFormat="1" ht="37.35" customHeight="1">
      <c r="B88" s="161"/>
      <c r="D88" s="162" t="s">
        <v>69</v>
      </c>
      <c r="E88" s="163" t="s">
        <v>147</v>
      </c>
      <c r="F88" s="163" t="s">
        <v>148</v>
      </c>
      <c r="I88" s="164"/>
      <c r="J88" s="165">
        <f>BK88</f>
        <v>0</v>
      </c>
      <c r="L88" s="161"/>
      <c r="M88" s="166"/>
      <c r="N88" s="167"/>
      <c r="O88" s="167"/>
      <c r="P88" s="168">
        <f>P89+P209+P211+P214+P223+P240+P246+P253</f>
        <v>0</v>
      </c>
      <c r="Q88" s="167"/>
      <c r="R88" s="168">
        <f>R89+R209+R211+R214+R223+R240+R246+R253</f>
        <v>2535.3917930800003</v>
      </c>
      <c r="S88" s="167"/>
      <c r="T88" s="169">
        <f>T89+T209+T211+T214+T223+T240+T246+T253</f>
        <v>367.86176</v>
      </c>
      <c r="AR88" s="162" t="s">
        <v>78</v>
      </c>
      <c r="AT88" s="170" t="s">
        <v>69</v>
      </c>
      <c r="AU88" s="170" t="s">
        <v>70</v>
      </c>
      <c r="AY88" s="162" t="s">
        <v>149</v>
      </c>
      <c r="BK88" s="171">
        <f>BK89+BK209+BK211+BK214+BK223+BK240+BK246+BK253</f>
        <v>0</v>
      </c>
    </row>
    <row r="89" spans="2:65" s="10" customFormat="1" ht="19.95" customHeight="1">
      <c r="B89" s="161"/>
      <c r="D89" s="172" t="s">
        <v>69</v>
      </c>
      <c r="E89" s="173" t="s">
        <v>78</v>
      </c>
      <c r="F89" s="173" t="s">
        <v>150</v>
      </c>
      <c r="I89" s="164"/>
      <c r="J89" s="174">
        <f>BK89</f>
        <v>0</v>
      </c>
      <c r="L89" s="161"/>
      <c r="M89" s="166"/>
      <c r="N89" s="167"/>
      <c r="O89" s="167"/>
      <c r="P89" s="168">
        <f>SUM(P90:P208)</f>
        <v>0</v>
      </c>
      <c r="Q89" s="167"/>
      <c r="R89" s="168">
        <f>SUM(R90:R208)</f>
        <v>2477.8323780800001</v>
      </c>
      <c r="S89" s="167"/>
      <c r="T89" s="169">
        <f>SUM(T90:T208)</f>
        <v>367.86176</v>
      </c>
      <c r="AR89" s="162" t="s">
        <v>78</v>
      </c>
      <c r="AT89" s="170" t="s">
        <v>69</v>
      </c>
      <c r="AU89" s="170" t="s">
        <v>78</v>
      </c>
      <c r="AY89" s="162" t="s">
        <v>149</v>
      </c>
      <c r="BK89" s="171">
        <f>SUM(BK90:BK208)</f>
        <v>0</v>
      </c>
    </row>
    <row r="90" spans="2:65" s="1" customFormat="1" ht="22.5" customHeight="1">
      <c r="B90" s="175"/>
      <c r="C90" s="176" t="s">
        <v>78</v>
      </c>
      <c r="D90" s="176" t="s">
        <v>151</v>
      </c>
      <c r="E90" s="177" t="s">
        <v>152</v>
      </c>
      <c r="F90" s="178" t="s">
        <v>153</v>
      </c>
      <c r="G90" s="179" t="s">
        <v>154</v>
      </c>
      <c r="H90" s="180">
        <v>410.56</v>
      </c>
      <c r="I90" s="181"/>
      <c r="J90" s="182">
        <f>ROUND(I90*H90,2)</f>
        <v>0</v>
      </c>
      <c r="K90" s="178" t="s">
        <v>155</v>
      </c>
      <c r="L90" s="41"/>
      <c r="M90" s="183" t="s">
        <v>5</v>
      </c>
      <c r="N90" s="184" t="s">
        <v>41</v>
      </c>
      <c r="O90" s="42"/>
      <c r="P90" s="185">
        <f>O90*H90</f>
        <v>0</v>
      </c>
      <c r="Q90" s="185">
        <v>0</v>
      </c>
      <c r="R90" s="185">
        <f>Q90*H90</f>
        <v>0</v>
      </c>
      <c r="S90" s="185">
        <v>0.57999999999999996</v>
      </c>
      <c r="T90" s="186">
        <f>S90*H90</f>
        <v>238.12479999999999</v>
      </c>
      <c r="AR90" s="24" t="s">
        <v>156</v>
      </c>
      <c r="AT90" s="24" t="s">
        <v>151</v>
      </c>
      <c r="AU90" s="24" t="s">
        <v>80</v>
      </c>
      <c r="AY90" s="24" t="s">
        <v>149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24" t="s">
        <v>78</v>
      </c>
      <c r="BK90" s="187">
        <f>ROUND(I90*H90,2)</f>
        <v>0</v>
      </c>
      <c r="BL90" s="24" t="s">
        <v>156</v>
      </c>
      <c r="BM90" s="24" t="s">
        <v>157</v>
      </c>
    </row>
    <row r="91" spans="2:65" s="11" customFormat="1">
      <c r="B91" s="188"/>
      <c r="D91" s="189" t="s">
        <v>158</v>
      </c>
      <c r="E91" s="190" t="s">
        <v>5</v>
      </c>
      <c r="F91" s="191" t="s">
        <v>92</v>
      </c>
      <c r="H91" s="192">
        <v>410.56</v>
      </c>
      <c r="I91" s="193"/>
      <c r="L91" s="188"/>
      <c r="M91" s="194"/>
      <c r="N91" s="195"/>
      <c r="O91" s="195"/>
      <c r="P91" s="195"/>
      <c r="Q91" s="195"/>
      <c r="R91" s="195"/>
      <c r="S91" s="195"/>
      <c r="T91" s="196"/>
      <c r="AT91" s="197" t="s">
        <v>158</v>
      </c>
      <c r="AU91" s="197" t="s">
        <v>80</v>
      </c>
      <c r="AV91" s="11" t="s">
        <v>80</v>
      </c>
      <c r="AW91" s="11" t="s">
        <v>34</v>
      </c>
      <c r="AX91" s="11" t="s">
        <v>78</v>
      </c>
      <c r="AY91" s="197" t="s">
        <v>149</v>
      </c>
    </row>
    <row r="92" spans="2:65" s="1" customFormat="1" ht="22.5" customHeight="1">
      <c r="B92" s="175"/>
      <c r="C92" s="176" t="s">
        <v>80</v>
      </c>
      <c r="D92" s="176" t="s">
        <v>151</v>
      </c>
      <c r="E92" s="177" t="s">
        <v>159</v>
      </c>
      <c r="F92" s="178" t="s">
        <v>160</v>
      </c>
      <c r="G92" s="179" t="s">
        <v>154</v>
      </c>
      <c r="H92" s="180">
        <v>410.56</v>
      </c>
      <c r="I92" s="181"/>
      <c r="J92" s="182">
        <f>ROUND(I92*H92,2)</f>
        <v>0</v>
      </c>
      <c r="K92" s="178" t="s">
        <v>155</v>
      </c>
      <c r="L92" s="41"/>
      <c r="M92" s="183" t="s">
        <v>5</v>
      </c>
      <c r="N92" s="184" t="s">
        <v>41</v>
      </c>
      <c r="O92" s="42"/>
      <c r="P92" s="185">
        <f>O92*H92</f>
        <v>0</v>
      </c>
      <c r="Q92" s="185">
        <v>0</v>
      </c>
      <c r="R92" s="185">
        <f>Q92*H92</f>
        <v>0</v>
      </c>
      <c r="S92" s="185">
        <v>0.316</v>
      </c>
      <c r="T92" s="186">
        <f>S92*H92</f>
        <v>129.73696000000001</v>
      </c>
      <c r="AR92" s="24" t="s">
        <v>156</v>
      </c>
      <c r="AT92" s="24" t="s">
        <v>151</v>
      </c>
      <c r="AU92" s="24" t="s">
        <v>80</v>
      </c>
      <c r="AY92" s="24" t="s">
        <v>149</v>
      </c>
      <c r="BE92" s="187">
        <f>IF(N92="základní",J92,0)</f>
        <v>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24" t="s">
        <v>78</v>
      </c>
      <c r="BK92" s="187">
        <f>ROUND(I92*H92,2)</f>
        <v>0</v>
      </c>
      <c r="BL92" s="24" t="s">
        <v>156</v>
      </c>
      <c r="BM92" s="24" t="s">
        <v>161</v>
      </c>
    </row>
    <row r="93" spans="2:65" s="12" customFormat="1">
      <c r="B93" s="198"/>
      <c r="D93" s="199" t="s">
        <v>158</v>
      </c>
      <c r="E93" s="200" t="s">
        <v>5</v>
      </c>
      <c r="F93" s="201" t="s">
        <v>162</v>
      </c>
      <c r="H93" s="202" t="s">
        <v>5</v>
      </c>
      <c r="I93" s="203"/>
      <c r="L93" s="198"/>
      <c r="M93" s="204"/>
      <c r="N93" s="205"/>
      <c r="O93" s="205"/>
      <c r="P93" s="205"/>
      <c r="Q93" s="205"/>
      <c r="R93" s="205"/>
      <c r="S93" s="205"/>
      <c r="T93" s="206"/>
      <c r="AT93" s="202" t="s">
        <v>158</v>
      </c>
      <c r="AU93" s="202" t="s">
        <v>80</v>
      </c>
      <c r="AV93" s="12" t="s">
        <v>78</v>
      </c>
      <c r="AW93" s="12" t="s">
        <v>34</v>
      </c>
      <c r="AX93" s="12" t="s">
        <v>70</v>
      </c>
      <c r="AY93" s="202" t="s">
        <v>149</v>
      </c>
    </row>
    <row r="94" spans="2:65" s="11" customFormat="1">
      <c r="B94" s="188"/>
      <c r="D94" s="199" t="s">
        <v>158</v>
      </c>
      <c r="E94" s="197" t="s">
        <v>94</v>
      </c>
      <c r="F94" s="207" t="s">
        <v>163</v>
      </c>
      <c r="H94" s="208">
        <v>370.24</v>
      </c>
      <c r="I94" s="193"/>
      <c r="L94" s="188"/>
      <c r="M94" s="194"/>
      <c r="N94" s="195"/>
      <c r="O94" s="195"/>
      <c r="P94" s="195"/>
      <c r="Q94" s="195"/>
      <c r="R94" s="195"/>
      <c r="S94" s="195"/>
      <c r="T94" s="196"/>
      <c r="AT94" s="197" t="s">
        <v>158</v>
      </c>
      <c r="AU94" s="197" t="s">
        <v>80</v>
      </c>
      <c r="AV94" s="11" t="s">
        <v>80</v>
      </c>
      <c r="AW94" s="11" t="s">
        <v>34</v>
      </c>
      <c r="AX94" s="11" t="s">
        <v>70</v>
      </c>
      <c r="AY94" s="197" t="s">
        <v>149</v>
      </c>
    </row>
    <row r="95" spans="2:65" s="12" customFormat="1">
      <c r="B95" s="198"/>
      <c r="D95" s="199" t="s">
        <v>158</v>
      </c>
      <c r="E95" s="200" t="s">
        <v>5</v>
      </c>
      <c r="F95" s="201" t="s">
        <v>164</v>
      </c>
      <c r="H95" s="202" t="s">
        <v>5</v>
      </c>
      <c r="I95" s="203"/>
      <c r="L95" s="198"/>
      <c r="M95" s="204"/>
      <c r="N95" s="205"/>
      <c r="O95" s="205"/>
      <c r="P95" s="205"/>
      <c r="Q95" s="205"/>
      <c r="R95" s="205"/>
      <c r="S95" s="205"/>
      <c r="T95" s="206"/>
      <c r="AT95" s="202" t="s">
        <v>158</v>
      </c>
      <c r="AU95" s="202" t="s">
        <v>80</v>
      </c>
      <c r="AV95" s="12" t="s">
        <v>78</v>
      </c>
      <c r="AW95" s="12" t="s">
        <v>34</v>
      </c>
      <c r="AX95" s="12" t="s">
        <v>70</v>
      </c>
      <c r="AY95" s="202" t="s">
        <v>149</v>
      </c>
    </row>
    <row r="96" spans="2:65" s="11" customFormat="1">
      <c r="B96" s="188"/>
      <c r="D96" s="199" t="s">
        <v>158</v>
      </c>
      <c r="E96" s="197" t="s">
        <v>97</v>
      </c>
      <c r="F96" s="207" t="s">
        <v>165</v>
      </c>
      <c r="H96" s="208">
        <v>40.32</v>
      </c>
      <c r="I96" s="193"/>
      <c r="L96" s="188"/>
      <c r="M96" s="194"/>
      <c r="N96" s="195"/>
      <c r="O96" s="195"/>
      <c r="P96" s="195"/>
      <c r="Q96" s="195"/>
      <c r="R96" s="195"/>
      <c r="S96" s="195"/>
      <c r="T96" s="196"/>
      <c r="AT96" s="197" t="s">
        <v>158</v>
      </c>
      <c r="AU96" s="197" t="s">
        <v>80</v>
      </c>
      <c r="AV96" s="11" t="s">
        <v>80</v>
      </c>
      <c r="AW96" s="11" t="s">
        <v>34</v>
      </c>
      <c r="AX96" s="11" t="s">
        <v>70</v>
      </c>
      <c r="AY96" s="197" t="s">
        <v>149</v>
      </c>
    </row>
    <row r="97" spans="2:65" s="13" customFormat="1">
      <c r="B97" s="209"/>
      <c r="D97" s="189" t="s">
        <v>158</v>
      </c>
      <c r="E97" s="210" t="s">
        <v>92</v>
      </c>
      <c r="F97" s="211" t="s">
        <v>166</v>
      </c>
      <c r="H97" s="212">
        <v>410.56</v>
      </c>
      <c r="I97" s="213"/>
      <c r="L97" s="209"/>
      <c r="M97" s="214"/>
      <c r="N97" s="215"/>
      <c r="O97" s="215"/>
      <c r="P97" s="215"/>
      <c r="Q97" s="215"/>
      <c r="R97" s="215"/>
      <c r="S97" s="215"/>
      <c r="T97" s="216"/>
      <c r="AT97" s="217" t="s">
        <v>158</v>
      </c>
      <c r="AU97" s="217" t="s">
        <v>80</v>
      </c>
      <c r="AV97" s="13" t="s">
        <v>156</v>
      </c>
      <c r="AW97" s="13" t="s">
        <v>34</v>
      </c>
      <c r="AX97" s="13" t="s">
        <v>78</v>
      </c>
      <c r="AY97" s="217" t="s">
        <v>149</v>
      </c>
    </row>
    <row r="98" spans="2:65" s="1" customFormat="1" ht="22.5" customHeight="1">
      <c r="B98" s="175"/>
      <c r="C98" s="176" t="s">
        <v>167</v>
      </c>
      <c r="D98" s="176" t="s">
        <v>151</v>
      </c>
      <c r="E98" s="177" t="s">
        <v>168</v>
      </c>
      <c r="F98" s="178" t="s">
        <v>169</v>
      </c>
      <c r="G98" s="179" t="s">
        <v>170</v>
      </c>
      <c r="H98" s="180">
        <v>9</v>
      </c>
      <c r="I98" s="181"/>
      <c r="J98" s="182">
        <f>ROUND(I98*H98,2)</f>
        <v>0</v>
      </c>
      <c r="K98" s="178" t="s">
        <v>155</v>
      </c>
      <c r="L98" s="41"/>
      <c r="M98" s="183" t="s">
        <v>5</v>
      </c>
      <c r="N98" s="184" t="s">
        <v>41</v>
      </c>
      <c r="O98" s="42"/>
      <c r="P98" s="185">
        <f>O98*H98</f>
        <v>0</v>
      </c>
      <c r="Q98" s="185">
        <v>8.6800000000000002E-3</v>
      </c>
      <c r="R98" s="185">
        <f>Q98*H98</f>
        <v>7.8119999999999995E-2</v>
      </c>
      <c r="S98" s="185">
        <v>0</v>
      </c>
      <c r="T98" s="186">
        <f>S98*H98</f>
        <v>0</v>
      </c>
      <c r="AR98" s="24" t="s">
        <v>156</v>
      </c>
      <c r="AT98" s="24" t="s">
        <v>151</v>
      </c>
      <c r="AU98" s="24" t="s">
        <v>80</v>
      </c>
      <c r="AY98" s="24" t="s">
        <v>149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24" t="s">
        <v>78</v>
      </c>
      <c r="BK98" s="187">
        <f>ROUND(I98*H98,2)</f>
        <v>0</v>
      </c>
      <c r="BL98" s="24" t="s">
        <v>156</v>
      </c>
      <c r="BM98" s="24" t="s">
        <v>171</v>
      </c>
    </row>
    <row r="99" spans="2:65" s="11" customFormat="1">
      <c r="B99" s="188"/>
      <c r="D99" s="189" t="s">
        <v>158</v>
      </c>
      <c r="E99" s="190" t="s">
        <v>5</v>
      </c>
      <c r="F99" s="191" t="s">
        <v>172</v>
      </c>
      <c r="H99" s="192">
        <v>9</v>
      </c>
      <c r="I99" s="193"/>
      <c r="L99" s="188"/>
      <c r="M99" s="194"/>
      <c r="N99" s="195"/>
      <c r="O99" s="195"/>
      <c r="P99" s="195"/>
      <c r="Q99" s="195"/>
      <c r="R99" s="195"/>
      <c r="S99" s="195"/>
      <c r="T99" s="196"/>
      <c r="AT99" s="197" t="s">
        <v>158</v>
      </c>
      <c r="AU99" s="197" t="s">
        <v>80</v>
      </c>
      <c r="AV99" s="11" t="s">
        <v>80</v>
      </c>
      <c r="AW99" s="11" t="s">
        <v>34</v>
      </c>
      <c r="AX99" s="11" t="s">
        <v>78</v>
      </c>
      <c r="AY99" s="197" t="s">
        <v>149</v>
      </c>
    </row>
    <row r="100" spans="2:65" s="1" customFormat="1" ht="22.5" customHeight="1">
      <c r="B100" s="175"/>
      <c r="C100" s="176" t="s">
        <v>156</v>
      </c>
      <c r="D100" s="176" t="s">
        <v>151</v>
      </c>
      <c r="E100" s="177" t="s">
        <v>173</v>
      </c>
      <c r="F100" s="178" t="s">
        <v>174</v>
      </c>
      <c r="G100" s="179" t="s">
        <v>170</v>
      </c>
      <c r="H100" s="180">
        <v>4.5</v>
      </c>
      <c r="I100" s="181"/>
      <c r="J100" s="182">
        <f>ROUND(I100*H100,2)</f>
        <v>0</v>
      </c>
      <c r="K100" s="178" t="s">
        <v>155</v>
      </c>
      <c r="L100" s="41"/>
      <c r="M100" s="183" t="s">
        <v>5</v>
      </c>
      <c r="N100" s="184" t="s">
        <v>41</v>
      </c>
      <c r="O100" s="42"/>
      <c r="P100" s="185">
        <f>O100*H100</f>
        <v>0</v>
      </c>
      <c r="Q100" s="185">
        <v>3.6900000000000002E-2</v>
      </c>
      <c r="R100" s="185">
        <f>Q100*H100</f>
        <v>0.16605</v>
      </c>
      <c r="S100" s="185">
        <v>0</v>
      </c>
      <c r="T100" s="186">
        <f>S100*H100</f>
        <v>0</v>
      </c>
      <c r="AR100" s="24" t="s">
        <v>156</v>
      </c>
      <c r="AT100" s="24" t="s">
        <v>151</v>
      </c>
      <c r="AU100" s="24" t="s">
        <v>80</v>
      </c>
      <c r="AY100" s="24" t="s">
        <v>149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24" t="s">
        <v>78</v>
      </c>
      <c r="BK100" s="187">
        <f>ROUND(I100*H100,2)</f>
        <v>0</v>
      </c>
      <c r="BL100" s="24" t="s">
        <v>156</v>
      </c>
      <c r="BM100" s="24" t="s">
        <v>175</v>
      </c>
    </row>
    <row r="101" spans="2:65" s="11" customFormat="1">
      <c r="B101" s="188"/>
      <c r="D101" s="189" t="s">
        <v>158</v>
      </c>
      <c r="E101" s="190" t="s">
        <v>5</v>
      </c>
      <c r="F101" s="191" t="s">
        <v>176</v>
      </c>
      <c r="H101" s="192">
        <v>4.5</v>
      </c>
      <c r="I101" s="193"/>
      <c r="L101" s="188"/>
      <c r="M101" s="194"/>
      <c r="N101" s="195"/>
      <c r="O101" s="195"/>
      <c r="P101" s="195"/>
      <c r="Q101" s="195"/>
      <c r="R101" s="195"/>
      <c r="S101" s="195"/>
      <c r="T101" s="196"/>
      <c r="AT101" s="197" t="s">
        <v>158</v>
      </c>
      <c r="AU101" s="197" t="s">
        <v>80</v>
      </c>
      <c r="AV101" s="11" t="s">
        <v>80</v>
      </c>
      <c r="AW101" s="11" t="s">
        <v>34</v>
      </c>
      <c r="AX101" s="11" t="s">
        <v>78</v>
      </c>
      <c r="AY101" s="197" t="s">
        <v>149</v>
      </c>
    </row>
    <row r="102" spans="2:65" s="1" customFormat="1" ht="22.5" customHeight="1">
      <c r="B102" s="175"/>
      <c r="C102" s="176" t="s">
        <v>177</v>
      </c>
      <c r="D102" s="176" t="s">
        <v>151</v>
      </c>
      <c r="E102" s="177" t="s">
        <v>178</v>
      </c>
      <c r="F102" s="178" t="s">
        <v>179</v>
      </c>
      <c r="G102" s="179" t="s">
        <v>170</v>
      </c>
      <c r="H102" s="180">
        <v>404.5</v>
      </c>
      <c r="I102" s="181"/>
      <c r="J102" s="182">
        <f>ROUND(I102*H102,2)</f>
        <v>0</v>
      </c>
      <c r="K102" s="178" t="s">
        <v>155</v>
      </c>
      <c r="L102" s="41"/>
      <c r="M102" s="183" t="s">
        <v>5</v>
      </c>
      <c r="N102" s="184" t="s">
        <v>41</v>
      </c>
      <c r="O102" s="42"/>
      <c r="P102" s="185">
        <f>O102*H102</f>
        <v>0</v>
      </c>
      <c r="Q102" s="185">
        <v>5.5000000000000003E-4</v>
      </c>
      <c r="R102" s="185">
        <f>Q102*H102</f>
        <v>0.22247500000000001</v>
      </c>
      <c r="S102" s="185">
        <v>0</v>
      </c>
      <c r="T102" s="186">
        <f>S102*H102</f>
        <v>0</v>
      </c>
      <c r="AR102" s="24" t="s">
        <v>156</v>
      </c>
      <c r="AT102" s="24" t="s">
        <v>151</v>
      </c>
      <c r="AU102" s="24" t="s">
        <v>80</v>
      </c>
      <c r="AY102" s="24" t="s">
        <v>149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24" t="s">
        <v>78</v>
      </c>
      <c r="BK102" s="187">
        <f>ROUND(I102*H102,2)</f>
        <v>0</v>
      </c>
      <c r="BL102" s="24" t="s">
        <v>156</v>
      </c>
      <c r="BM102" s="24" t="s">
        <v>180</v>
      </c>
    </row>
    <row r="103" spans="2:65" s="1" customFormat="1" ht="22.5" customHeight="1">
      <c r="B103" s="175"/>
      <c r="C103" s="176" t="s">
        <v>181</v>
      </c>
      <c r="D103" s="176" t="s">
        <v>151</v>
      </c>
      <c r="E103" s="177" t="s">
        <v>182</v>
      </c>
      <c r="F103" s="178" t="s">
        <v>183</v>
      </c>
      <c r="G103" s="179" t="s">
        <v>170</v>
      </c>
      <c r="H103" s="180">
        <v>404.5</v>
      </c>
      <c r="I103" s="181"/>
      <c r="J103" s="182">
        <f>ROUND(I103*H103,2)</f>
        <v>0</v>
      </c>
      <c r="K103" s="178" t="s">
        <v>155</v>
      </c>
      <c r="L103" s="41"/>
      <c r="M103" s="183" t="s">
        <v>5</v>
      </c>
      <c r="N103" s="184" t="s">
        <v>41</v>
      </c>
      <c r="O103" s="42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AR103" s="24" t="s">
        <v>156</v>
      </c>
      <c r="AT103" s="24" t="s">
        <v>151</v>
      </c>
      <c r="AU103" s="24" t="s">
        <v>80</v>
      </c>
      <c r="AY103" s="24" t="s">
        <v>149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24" t="s">
        <v>78</v>
      </c>
      <c r="BK103" s="187">
        <f>ROUND(I103*H103,2)</f>
        <v>0</v>
      </c>
      <c r="BL103" s="24" t="s">
        <v>156</v>
      </c>
      <c r="BM103" s="24" t="s">
        <v>184</v>
      </c>
    </row>
    <row r="104" spans="2:65" s="1" customFormat="1" ht="22.5" customHeight="1">
      <c r="B104" s="175"/>
      <c r="C104" s="176" t="s">
        <v>185</v>
      </c>
      <c r="D104" s="176" t="s">
        <v>151</v>
      </c>
      <c r="E104" s="177" t="s">
        <v>186</v>
      </c>
      <c r="F104" s="178" t="s">
        <v>187</v>
      </c>
      <c r="G104" s="179" t="s">
        <v>188</v>
      </c>
      <c r="H104" s="180">
        <v>23.94</v>
      </c>
      <c r="I104" s="181"/>
      <c r="J104" s="182">
        <f>ROUND(I104*H104,2)</f>
        <v>0</v>
      </c>
      <c r="K104" s="178" t="s">
        <v>155</v>
      </c>
      <c r="L104" s="41"/>
      <c r="M104" s="183" t="s">
        <v>5</v>
      </c>
      <c r="N104" s="184" t="s">
        <v>41</v>
      </c>
      <c r="O104" s="42"/>
      <c r="P104" s="185">
        <f>O104*H104</f>
        <v>0</v>
      </c>
      <c r="Q104" s="185">
        <v>0</v>
      </c>
      <c r="R104" s="185">
        <f>Q104*H104</f>
        <v>0</v>
      </c>
      <c r="S104" s="185">
        <v>0</v>
      </c>
      <c r="T104" s="186">
        <f>S104*H104</f>
        <v>0</v>
      </c>
      <c r="AR104" s="24" t="s">
        <v>156</v>
      </c>
      <c r="AT104" s="24" t="s">
        <v>151</v>
      </c>
      <c r="AU104" s="24" t="s">
        <v>80</v>
      </c>
      <c r="AY104" s="24" t="s">
        <v>149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24" t="s">
        <v>78</v>
      </c>
      <c r="BK104" s="187">
        <f>ROUND(I104*H104,2)</f>
        <v>0</v>
      </c>
      <c r="BL104" s="24" t="s">
        <v>156</v>
      </c>
      <c r="BM104" s="24" t="s">
        <v>189</v>
      </c>
    </row>
    <row r="105" spans="2:65" s="11" customFormat="1">
      <c r="B105" s="188"/>
      <c r="D105" s="189" t="s">
        <v>158</v>
      </c>
      <c r="E105" s="190" t="s">
        <v>101</v>
      </c>
      <c r="F105" s="191" t="s">
        <v>190</v>
      </c>
      <c r="H105" s="192">
        <v>23.94</v>
      </c>
      <c r="I105" s="193"/>
      <c r="L105" s="188"/>
      <c r="M105" s="194"/>
      <c r="N105" s="195"/>
      <c r="O105" s="195"/>
      <c r="P105" s="195"/>
      <c r="Q105" s="195"/>
      <c r="R105" s="195"/>
      <c r="S105" s="195"/>
      <c r="T105" s="196"/>
      <c r="AT105" s="197" t="s">
        <v>158</v>
      </c>
      <c r="AU105" s="197" t="s">
        <v>80</v>
      </c>
      <c r="AV105" s="11" t="s">
        <v>80</v>
      </c>
      <c r="AW105" s="11" t="s">
        <v>34</v>
      </c>
      <c r="AX105" s="11" t="s">
        <v>78</v>
      </c>
      <c r="AY105" s="197" t="s">
        <v>149</v>
      </c>
    </row>
    <row r="106" spans="2:65" s="1" customFormat="1" ht="22.5" customHeight="1">
      <c r="B106" s="175"/>
      <c r="C106" s="176" t="s">
        <v>191</v>
      </c>
      <c r="D106" s="176" t="s">
        <v>151</v>
      </c>
      <c r="E106" s="177" t="s">
        <v>192</v>
      </c>
      <c r="F106" s="178" t="s">
        <v>193</v>
      </c>
      <c r="G106" s="179" t="s">
        <v>188</v>
      </c>
      <c r="H106" s="180">
        <v>1650.65</v>
      </c>
      <c r="I106" s="181"/>
      <c r="J106" s="182">
        <f>ROUND(I106*H106,2)</f>
        <v>0</v>
      </c>
      <c r="K106" s="178" t="s">
        <v>155</v>
      </c>
      <c r="L106" s="41"/>
      <c r="M106" s="183" t="s">
        <v>5</v>
      </c>
      <c r="N106" s="184" t="s">
        <v>41</v>
      </c>
      <c r="O106" s="42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AR106" s="24" t="s">
        <v>156</v>
      </c>
      <c r="AT106" s="24" t="s">
        <v>151</v>
      </c>
      <c r="AU106" s="24" t="s">
        <v>80</v>
      </c>
      <c r="AY106" s="24" t="s">
        <v>149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24" t="s">
        <v>78</v>
      </c>
      <c r="BK106" s="187">
        <f>ROUND(I106*H106,2)</f>
        <v>0</v>
      </c>
      <c r="BL106" s="24" t="s">
        <v>156</v>
      </c>
      <c r="BM106" s="24" t="s">
        <v>194</v>
      </c>
    </row>
    <row r="107" spans="2:65" s="12" customFormat="1">
      <c r="B107" s="198"/>
      <c r="D107" s="199" t="s">
        <v>158</v>
      </c>
      <c r="E107" s="200" t="s">
        <v>5</v>
      </c>
      <c r="F107" s="201" t="s">
        <v>162</v>
      </c>
      <c r="H107" s="202" t="s">
        <v>5</v>
      </c>
      <c r="I107" s="203"/>
      <c r="L107" s="198"/>
      <c r="M107" s="204"/>
      <c r="N107" s="205"/>
      <c r="O107" s="205"/>
      <c r="P107" s="205"/>
      <c r="Q107" s="205"/>
      <c r="R107" s="205"/>
      <c r="S107" s="205"/>
      <c r="T107" s="206"/>
      <c r="AT107" s="202" t="s">
        <v>158</v>
      </c>
      <c r="AU107" s="202" t="s">
        <v>80</v>
      </c>
      <c r="AV107" s="12" t="s">
        <v>78</v>
      </c>
      <c r="AW107" s="12" t="s">
        <v>34</v>
      </c>
      <c r="AX107" s="12" t="s">
        <v>70</v>
      </c>
      <c r="AY107" s="202" t="s">
        <v>149</v>
      </c>
    </row>
    <row r="108" spans="2:65" s="11" customFormat="1">
      <c r="B108" s="188"/>
      <c r="D108" s="199" t="s">
        <v>158</v>
      </c>
      <c r="E108" s="197" t="s">
        <v>5</v>
      </c>
      <c r="F108" s="207" t="s">
        <v>195</v>
      </c>
      <c r="H108" s="208">
        <v>42.237000000000002</v>
      </c>
      <c r="I108" s="193"/>
      <c r="L108" s="188"/>
      <c r="M108" s="194"/>
      <c r="N108" s="195"/>
      <c r="O108" s="195"/>
      <c r="P108" s="195"/>
      <c r="Q108" s="195"/>
      <c r="R108" s="195"/>
      <c r="S108" s="195"/>
      <c r="T108" s="196"/>
      <c r="AT108" s="197" t="s">
        <v>158</v>
      </c>
      <c r="AU108" s="197" t="s">
        <v>80</v>
      </c>
      <c r="AV108" s="11" t="s">
        <v>80</v>
      </c>
      <c r="AW108" s="11" t="s">
        <v>34</v>
      </c>
      <c r="AX108" s="11" t="s">
        <v>70</v>
      </c>
      <c r="AY108" s="197" t="s">
        <v>149</v>
      </c>
    </row>
    <row r="109" spans="2:65" s="11" customFormat="1">
      <c r="B109" s="188"/>
      <c r="D109" s="199" t="s">
        <v>158</v>
      </c>
      <c r="E109" s="197" t="s">
        <v>5</v>
      </c>
      <c r="F109" s="207" t="s">
        <v>196</v>
      </c>
      <c r="H109" s="208">
        <v>154.67099999999999</v>
      </c>
      <c r="I109" s="193"/>
      <c r="L109" s="188"/>
      <c r="M109" s="194"/>
      <c r="N109" s="195"/>
      <c r="O109" s="195"/>
      <c r="P109" s="195"/>
      <c r="Q109" s="195"/>
      <c r="R109" s="195"/>
      <c r="S109" s="195"/>
      <c r="T109" s="196"/>
      <c r="AT109" s="197" t="s">
        <v>158</v>
      </c>
      <c r="AU109" s="197" t="s">
        <v>80</v>
      </c>
      <c r="AV109" s="11" t="s">
        <v>80</v>
      </c>
      <c r="AW109" s="11" t="s">
        <v>34</v>
      </c>
      <c r="AX109" s="11" t="s">
        <v>70</v>
      </c>
      <c r="AY109" s="197" t="s">
        <v>149</v>
      </c>
    </row>
    <row r="110" spans="2:65" s="11" customFormat="1">
      <c r="B110" s="188"/>
      <c r="D110" s="199" t="s">
        <v>158</v>
      </c>
      <c r="E110" s="197" t="s">
        <v>5</v>
      </c>
      <c r="F110" s="207" t="s">
        <v>197</v>
      </c>
      <c r="H110" s="208">
        <v>170.726</v>
      </c>
      <c r="I110" s="193"/>
      <c r="L110" s="188"/>
      <c r="M110" s="194"/>
      <c r="N110" s="195"/>
      <c r="O110" s="195"/>
      <c r="P110" s="195"/>
      <c r="Q110" s="195"/>
      <c r="R110" s="195"/>
      <c r="S110" s="195"/>
      <c r="T110" s="196"/>
      <c r="AT110" s="197" t="s">
        <v>158</v>
      </c>
      <c r="AU110" s="197" t="s">
        <v>80</v>
      </c>
      <c r="AV110" s="11" t="s">
        <v>80</v>
      </c>
      <c r="AW110" s="11" t="s">
        <v>34</v>
      </c>
      <c r="AX110" s="11" t="s">
        <v>70</v>
      </c>
      <c r="AY110" s="197" t="s">
        <v>149</v>
      </c>
    </row>
    <row r="111" spans="2:65" s="11" customFormat="1">
      <c r="B111" s="188"/>
      <c r="D111" s="199" t="s">
        <v>158</v>
      </c>
      <c r="E111" s="197" t="s">
        <v>5</v>
      </c>
      <c r="F111" s="207" t="s">
        <v>198</v>
      </c>
      <c r="H111" s="208">
        <v>216.13900000000001</v>
      </c>
      <c r="I111" s="193"/>
      <c r="L111" s="188"/>
      <c r="M111" s="194"/>
      <c r="N111" s="195"/>
      <c r="O111" s="195"/>
      <c r="P111" s="195"/>
      <c r="Q111" s="195"/>
      <c r="R111" s="195"/>
      <c r="S111" s="195"/>
      <c r="T111" s="196"/>
      <c r="AT111" s="197" t="s">
        <v>158</v>
      </c>
      <c r="AU111" s="197" t="s">
        <v>80</v>
      </c>
      <c r="AV111" s="11" t="s">
        <v>80</v>
      </c>
      <c r="AW111" s="11" t="s">
        <v>34</v>
      </c>
      <c r="AX111" s="11" t="s">
        <v>70</v>
      </c>
      <c r="AY111" s="197" t="s">
        <v>149</v>
      </c>
    </row>
    <row r="112" spans="2:65" s="11" customFormat="1">
      <c r="B112" s="188"/>
      <c r="D112" s="199" t="s">
        <v>158</v>
      </c>
      <c r="E112" s="197" t="s">
        <v>5</v>
      </c>
      <c r="F112" s="207" t="s">
        <v>199</v>
      </c>
      <c r="H112" s="208">
        <v>262.99</v>
      </c>
      <c r="I112" s="193"/>
      <c r="L112" s="188"/>
      <c r="M112" s="194"/>
      <c r="N112" s="195"/>
      <c r="O112" s="195"/>
      <c r="P112" s="195"/>
      <c r="Q112" s="195"/>
      <c r="R112" s="195"/>
      <c r="S112" s="195"/>
      <c r="T112" s="196"/>
      <c r="AT112" s="197" t="s">
        <v>158</v>
      </c>
      <c r="AU112" s="197" t="s">
        <v>80</v>
      </c>
      <c r="AV112" s="11" t="s">
        <v>80</v>
      </c>
      <c r="AW112" s="11" t="s">
        <v>34</v>
      </c>
      <c r="AX112" s="11" t="s">
        <v>70</v>
      </c>
      <c r="AY112" s="197" t="s">
        <v>149</v>
      </c>
    </row>
    <row r="113" spans="2:65" s="11" customFormat="1">
      <c r="B113" s="188"/>
      <c r="D113" s="199" t="s">
        <v>158</v>
      </c>
      <c r="E113" s="197" t="s">
        <v>5</v>
      </c>
      <c r="F113" s="207" t="s">
        <v>200</v>
      </c>
      <c r="H113" s="208">
        <v>293.375</v>
      </c>
      <c r="I113" s="193"/>
      <c r="L113" s="188"/>
      <c r="M113" s="194"/>
      <c r="N113" s="195"/>
      <c r="O113" s="195"/>
      <c r="P113" s="195"/>
      <c r="Q113" s="195"/>
      <c r="R113" s="195"/>
      <c r="S113" s="195"/>
      <c r="T113" s="196"/>
      <c r="AT113" s="197" t="s">
        <v>158</v>
      </c>
      <c r="AU113" s="197" t="s">
        <v>80</v>
      </c>
      <c r="AV113" s="11" t="s">
        <v>80</v>
      </c>
      <c r="AW113" s="11" t="s">
        <v>34</v>
      </c>
      <c r="AX113" s="11" t="s">
        <v>70</v>
      </c>
      <c r="AY113" s="197" t="s">
        <v>149</v>
      </c>
    </row>
    <row r="114" spans="2:65" s="11" customFormat="1">
      <c r="B114" s="188"/>
      <c r="D114" s="199" t="s">
        <v>158</v>
      </c>
      <c r="E114" s="197" t="s">
        <v>5</v>
      </c>
      <c r="F114" s="207" t="s">
        <v>201</v>
      </c>
      <c r="H114" s="208">
        <v>108.53700000000001</v>
      </c>
      <c r="I114" s="193"/>
      <c r="L114" s="188"/>
      <c r="M114" s="194"/>
      <c r="N114" s="195"/>
      <c r="O114" s="195"/>
      <c r="P114" s="195"/>
      <c r="Q114" s="195"/>
      <c r="R114" s="195"/>
      <c r="S114" s="195"/>
      <c r="T114" s="196"/>
      <c r="AT114" s="197" t="s">
        <v>158</v>
      </c>
      <c r="AU114" s="197" t="s">
        <v>80</v>
      </c>
      <c r="AV114" s="11" t="s">
        <v>80</v>
      </c>
      <c r="AW114" s="11" t="s">
        <v>34</v>
      </c>
      <c r="AX114" s="11" t="s">
        <v>70</v>
      </c>
      <c r="AY114" s="197" t="s">
        <v>149</v>
      </c>
    </row>
    <row r="115" spans="2:65" s="11" customFormat="1">
      <c r="B115" s="188"/>
      <c r="D115" s="199" t="s">
        <v>158</v>
      </c>
      <c r="E115" s="197" t="s">
        <v>5</v>
      </c>
      <c r="F115" s="207" t="s">
        <v>202</v>
      </c>
      <c r="H115" s="208">
        <v>263.822</v>
      </c>
      <c r="I115" s="193"/>
      <c r="L115" s="188"/>
      <c r="M115" s="194"/>
      <c r="N115" s="195"/>
      <c r="O115" s="195"/>
      <c r="P115" s="195"/>
      <c r="Q115" s="195"/>
      <c r="R115" s="195"/>
      <c r="S115" s="195"/>
      <c r="T115" s="196"/>
      <c r="AT115" s="197" t="s">
        <v>158</v>
      </c>
      <c r="AU115" s="197" t="s">
        <v>80</v>
      </c>
      <c r="AV115" s="11" t="s">
        <v>80</v>
      </c>
      <c r="AW115" s="11" t="s">
        <v>34</v>
      </c>
      <c r="AX115" s="11" t="s">
        <v>70</v>
      </c>
      <c r="AY115" s="197" t="s">
        <v>149</v>
      </c>
    </row>
    <row r="116" spans="2:65" s="11" customFormat="1">
      <c r="B116" s="188"/>
      <c r="D116" s="199" t="s">
        <v>158</v>
      </c>
      <c r="E116" s="197" t="s">
        <v>5</v>
      </c>
      <c r="F116" s="207" t="s">
        <v>203</v>
      </c>
      <c r="H116" s="208">
        <v>178.05500000000001</v>
      </c>
      <c r="I116" s="193"/>
      <c r="L116" s="188"/>
      <c r="M116" s="194"/>
      <c r="N116" s="195"/>
      <c r="O116" s="195"/>
      <c r="P116" s="195"/>
      <c r="Q116" s="195"/>
      <c r="R116" s="195"/>
      <c r="S116" s="195"/>
      <c r="T116" s="196"/>
      <c r="AT116" s="197" t="s">
        <v>158</v>
      </c>
      <c r="AU116" s="197" t="s">
        <v>80</v>
      </c>
      <c r="AV116" s="11" t="s">
        <v>80</v>
      </c>
      <c r="AW116" s="11" t="s">
        <v>34</v>
      </c>
      <c r="AX116" s="11" t="s">
        <v>70</v>
      </c>
      <c r="AY116" s="197" t="s">
        <v>149</v>
      </c>
    </row>
    <row r="117" spans="2:65" s="11" customFormat="1">
      <c r="B117" s="188"/>
      <c r="D117" s="199" t="s">
        <v>158</v>
      </c>
      <c r="E117" s="197" t="s">
        <v>5</v>
      </c>
      <c r="F117" s="207" t="s">
        <v>204</v>
      </c>
      <c r="H117" s="208">
        <v>156.32499999999999</v>
      </c>
      <c r="I117" s="193"/>
      <c r="L117" s="188"/>
      <c r="M117" s="194"/>
      <c r="N117" s="195"/>
      <c r="O117" s="195"/>
      <c r="P117" s="195"/>
      <c r="Q117" s="195"/>
      <c r="R117" s="195"/>
      <c r="S117" s="195"/>
      <c r="T117" s="196"/>
      <c r="AT117" s="197" t="s">
        <v>158</v>
      </c>
      <c r="AU117" s="197" t="s">
        <v>80</v>
      </c>
      <c r="AV117" s="11" t="s">
        <v>80</v>
      </c>
      <c r="AW117" s="11" t="s">
        <v>34</v>
      </c>
      <c r="AX117" s="11" t="s">
        <v>70</v>
      </c>
      <c r="AY117" s="197" t="s">
        <v>149</v>
      </c>
    </row>
    <row r="118" spans="2:65" s="14" customFormat="1">
      <c r="B118" s="218"/>
      <c r="D118" s="199" t="s">
        <v>158</v>
      </c>
      <c r="E118" s="219" t="s">
        <v>205</v>
      </c>
      <c r="F118" s="220" t="s">
        <v>206</v>
      </c>
      <c r="H118" s="221">
        <v>1846.877</v>
      </c>
      <c r="I118" s="222"/>
      <c r="L118" s="218"/>
      <c r="M118" s="223"/>
      <c r="N118" s="224"/>
      <c r="O118" s="224"/>
      <c r="P118" s="224"/>
      <c r="Q118" s="224"/>
      <c r="R118" s="224"/>
      <c r="S118" s="224"/>
      <c r="T118" s="225"/>
      <c r="AT118" s="219" t="s">
        <v>158</v>
      </c>
      <c r="AU118" s="219" t="s">
        <v>80</v>
      </c>
      <c r="AV118" s="14" t="s">
        <v>167</v>
      </c>
      <c r="AW118" s="14" t="s">
        <v>34</v>
      </c>
      <c r="AX118" s="14" t="s">
        <v>70</v>
      </c>
      <c r="AY118" s="219" t="s">
        <v>149</v>
      </c>
    </row>
    <row r="119" spans="2:65" s="11" customFormat="1">
      <c r="B119" s="188"/>
      <c r="D119" s="199" t="s">
        <v>158</v>
      </c>
      <c r="E119" s="197" t="s">
        <v>5</v>
      </c>
      <c r="F119" s="207" t="s">
        <v>207</v>
      </c>
      <c r="H119" s="208">
        <v>-196.227</v>
      </c>
      <c r="I119" s="193"/>
      <c r="L119" s="188"/>
      <c r="M119" s="194"/>
      <c r="N119" s="195"/>
      <c r="O119" s="195"/>
      <c r="P119" s="195"/>
      <c r="Q119" s="195"/>
      <c r="R119" s="195"/>
      <c r="S119" s="195"/>
      <c r="T119" s="196"/>
      <c r="AT119" s="197" t="s">
        <v>158</v>
      </c>
      <c r="AU119" s="197" t="s">
        <v>80</v>
      </c>
      <c r="AV119" s="11" t="s">
        <v>80</v>
      </c>
      <c r="AW119" s="11" t="s">
        <v>34</v>
      </c>
      <c r="AX119" s="11" t="s">
        <v>70</v>
      </c>
      <c r="AY119" s="197" t="s">
        <v>149</v>
      </c>
    </row>
    <row r="120" spans="2:65" s="13" customFormat="1">
      <c r="B120" s="209"/>
      <c r="D120" s="189" t="s">
        <v>158</v>
      </c>
      <c r="E120" s="210" t="s">
        <v>111</v>
      </c>
      <c r="F120" s="211" t="s">
        <v>166</v>
      </c>
      <c r="H120" s="212">
        <v>1650.65</v>
      </c>
      <c r="I120" s="213"/>
      <c r="L120" s="209"/>
      <c r="M120" s="214"/>
      <c r="N120" s="215"/>
      <c r="O120" s="215"/>
      <c r="P120" s="215"/>
      <c r="Q120" s="215"/>
      <c r="R120" s="215"/>
      <c r="S120" s="215"/>
      <c r="T120" s="216"/>
      <c r="AT120" s="217" t="s">
        <v>158</v>
      </c>
      <c r="AU120" s="217" t="s">
        <v>80</v>
      </c>
      <c r="AV120" s="13" t="s">
        <v>156</v>
      </c>
      <c r="AW120" s="13" t="s">
        <v>34</v>
      </c>
      <c r="AX120" s="13" t="s">
        <v>78</v>
      </c>
      <c r="AY120" s="217" t="s">
        <v>149</v>
      </c>
    </row>
    <row r="121" spans="2:65" s="1" customFormat="1" ht="22.5" customHeight="1">
      <c r="B121" s="175"/>
      <c r="C121" s="176" t="s">
        <v>208</v>
      </c>
      <c r="D121" s="176" t="s">
        <v>151</v>
      </c>
      <c r="E121" s="177" t="s">
        <v>209</v>
      </c>
      <c r="F121" s="178" t="s">
        <v>210</v>
      </c>
      <c r="G121" s="179" t="s">
        <v>188</v>
      </c>
      <c r="H121" s="180">
        <v>495.19499999999999</v>
      </c>
      <c r="I121" s="181"/>
      <c r="J121" s="182">
        <f>ROUND(I121*H121,2)</f>
        <v>0</v>
      </c>
      <c r="K121" s="178" t="s">
        <v>155</v>
      </c>
      <c r="L121" s="41"/>
      <c r="M121" s="183" t="s">
        <v>5</v>
      </c>
      <c r="N121" s="184" t="s">
        <v>41</v>
      </c>
      <c r="O121" s="42"/>
      <c r="P121" s="185">
        <f>O121*H121</f>
        <v>0</v>
      </c>
      <c r="Q121" s="185">
        <v>0</v>
      </c>
      <c r="R121" s="185">
        <f>Q121*H121</f>
        <v>0</v>
      </c>
      <c r="S121" s="185">
        <v>0</v>
      </c>
      <c r="T121" s="186">
        <f>S121*H121</f>
        <v>0</v>
      </c>
      <c r="AR121" s="24" t="s">
        <v>156</v>
      </c>
      <c r="AT121" s="24" t="s">
        <v>151</v>
      </c>
      <c r="AU121" s="24" t="s">
        <v>80</v>
      </c>
      <c r="AY121" s="24" t="s">
        <v>149</v>
      </c>
      <c r="BE121" s="187">
        <f>IF(N121="základní",J121,0)</f>
        <v>0</v>
      </c>
      <c r="BF121" s="187">
        <f>IF(N121="snížená",J121,0)</f>
        <v>0</v>
      </c>
      <c r="BG121" s="187">
        <f>IF(N121="zákl. přenesená",J121,0)</f>
        <v>0</v>
      </c>
      <c r="BH121" s="187">
        <f>IF(N121="sníž. přenesená",J121,0)</f>
        <v>0</v>
      </c>
      <c r="BI121" s="187">
        <f>IF(N121="nulová",J121,0)</f>
        <v>0</v>
      </c>
      <c r="BJ121" s="24" t="s">
        <v>78</v>
      </c>
      <c r="BK121" s="187">
        <f>ROUND(I121*H121,2)</f>
        <v>0</v>
      </c>
      <c r="BL121" s="24" t="s">
        <v>156</v>
      </c>
      <c r="BM121" s="24" t="s">
        <v>211</v>
      </c>
    </row>
    <row r="122" spans="2:65" s="11" customFormat="1">
      <c r="B122" s="188"/>
      <c r="D122" s="189" t="s">
        <v>158</v>
      </c>
      <c r="E122" s="190" t="s">
        <v>5</v>
      </c>
      <c r="F122" s="191" t="s">
        <v>212</v>
      </c>
      <c r="H122" s="192">
        <v>495.19499999999999</v>
      </c>
      <c r="I122" s="193"/>
      <c r="L122" s="188"/>
      <c r="M122" s="194"/>
      <c r="N122" s="195"/>
      <c r="O122" s="195"/>
      <c r="P122" s="195"/>
      <c r="Q122" s="195"/>
      <c r="R122" s="195"/>
      <c r="S122" s="195"/>
      <c r="T122" s="196"/>
      <c r="AT122" s="197" t="s">
        <v>158</v>
      </c>
      <c r="AU122" s="197" t="s">
        <v>80</v>
      </c>
      <c r="AV122" s="11" t="s">
        <v>80</v>
      </c>
      <c r="AW122" s="11" t="s">
        <v>34</v>
      </c>
      <c r="AX122" s="11" t="s">
        <v>78</v>
      </c>
      <c r="AY122" s="197" t="s">
        <v>149</v>
      </c>
    </row>
    <row r="123" spans="2:65" s="1" customFormat="1" ht="22.5" customHeight="1">
      <c r="B123" s="175"/>
      <c r="C123" s="176" t="s">
        <v>213</v>
      </c>
      <c r="D123" s="176" t="s">
        <v>151</v>
      </c>
      <c r="E123" s="177" t="s">
        <v>214</v>
      </c>
      <c r="F123" s="178" t="s">
        <v>215</v>
      </c>
      <c r="G123" s="179" t="s">
        <v>188</v>
      </c>
      <c r="H123" s="180">
        <v>142.84800000000001</v>
      </c>
      <c r="I123" s="181"/>
      <c r="J123" s="182">
        <f>ROUND(I123*H123,2)</f>
        <v>0</v>
      </c>
      <c r="K123" s="178" t="s">
        <v>155</v>
      </c>
      <c r="L123" s="41"/>
      <c r="M123" s="183" t="s">
        <v>5</v>
      </c>
      <c r="N123" s="184" t="s">
        <v>41</v>
      </c>
      <c r="O123" s="42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AR123" s="24" t="s">
        <v>156</v>
      </c>
      <c r="AT123" s="24" t="s">
        <v>151</v>
      </c>
      <c r="AU123" s="24" t="s">
        <v>80</v>
      </c>
      <c r="AY123" s="24" t="s">
        <v>149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24" t="s">
        <v>78</v>
      </c>
      <c r="BK123" s="187">
        <f>ROUND(I123*H123,2)</f>
        <v>0</v>
      </c>
      <c r="BL123" s="24" t="s">
        <v>156</v>
      </c>
      <c r="BM123" s="24" t="s">
        <v>216</v>
      </c>
    </row>
    <row r="124" spans="2:65" s="12" customFormat="1">
      <c r="B124" s="198"/>
      <c r="D124" s="199" t="s">
        <v>158</v>
      </c>
      <c r="E124" s="200" t="s">
        <v>5</v>
      </c>
      <c r="F124" s="201" t="s">
        <v>217</v>
      </c>
      <c r="H124" s="202" t="s">
        <v>5</v>
      </c>
      <c r="I124" s="203"/>
      <c r="L124" s="198"/>
      <c r="M124" s="204"/>
      <c r="N124" s="205"/>
      <c r="O124" s="205"/>
      <c r="P124" s="205"/>
      <c r="Q124" s="205"/>
      <c r="R124" s="205"/>
      <c r="S124" s="205"/>
      <c r="T124" s="206"/>
      <c r="AT124" s="202" t="s">
        <v>158</v>
      </c>
      <c r="AU124" s="202" t="s">
        <v>80</v>
      </c>
      <c r="AV124" s="12" t="s">
        <v>78</v>
      </c>
      <c r="AW124" s="12" t="s">
        <v>34</v>
      </c>
      <c r="AX124" s="12" t="s">
        <v>70</v>
      </c>
      <c r="AY124" s="202" t="s">
        <v>149</v>
      </c>
    </row>
    <row r="125" spans="2:65" s="11" customFormat="1">
      <c r="B125" s="188"/>
      <c r="D125" s="199" t="s">
        <v>158</v>
      </c>
      <c r="E125" s="197" t="s">
        <v>5</v>
      </c>
      <c r="F125" s="207" t="s">
        <v>218</v>
      </c>
      <c r="H125" s="208">
        <v>164.21799999999999</v>
      </c>
      <c r="I125" s="193"/>
      <c r="L125" s="188"/>
      <c r="M125" s="194"/>
      <c r="N125" s="195"/>
      <c r="O125" s="195"/>
      <c r="P125" s="195"/>
      <c r="Q125" s="195"/>
      <c r="R125" s="195"/>
      <c r="S125" s="195"/>
      <c r="T125" s="196"/>
      <c r="AT125" s="197" t="s">
        <v>158</v>
      </c>
      <c r="AU125" s="197" t="s">
        <v>80</v>
      </c>
      <c r="AV125" s="11" t="s">
        <v>80</v>
      </c>
      <c r="AW125" s="11" t="s">
        <v>34</v>
      </c>
      <c r="AX125" s="11" t="s">
        <v>70</v>
      </c>
      <c r="AY125" s="197" t="s">
        <v>149</v>
      </c>
    </row>
    <row r="126" spans="2:65" s="11" customFormat="1">
      <c r="B126" s="188"/>
      <c r="D126" s="199" t="s">
        <v>158</v>
      </c>
      <c r="E126" s="197" t="s">
        <v>5</v>
      </c>
      <c r="F126" s="207" t="s">
        <v>219</v>
      </c>
      <c r="H126" s="208">
        <v>-21.37</v>
      </c>
      <c r="I126" s="193"/>
      <c r="L126" s="188"/>
      <c r="M126" s="194"/>
      <c r="N126" s="195"/>
      <c r="O126" s="195"/>
      <c r="P126" s="195"/>
      <c r="Q126" s="195"/>
      <c r="R126" s="195"/>
      <c r="S126" s="195"/>
      <c r="T126" s="196"/>
      <c r="AT126" s="197" t="s">
        <v>158</v>
      </c>
      <c r="AU126" s="197" t="s">
        <v>80</v>
      </c>
      <c r="AV126" s="11" t="s">
        <v>80</v>
      </c>
      <c r="AW126" s="11" t="s">
        <v>34</v>
      </c>
      <c r="AX126" s="11" t="s">
        <v>70</v>
      </c>
      <c r="AY126" s="197" t="s">
        <v>149</v>
      </c>
    </row>
    <row r="127" spans="2:65" s="13" customFormat="1">
      <c r="B127" s="209"/>
      <c r="D127" s="189" t="s">
        <v>158</v>
      </c>
      <c r="E127" s="210" t="s">
        <v>113</v>
      </c>
      <c r="F127" s="211" t="s">
        <v>166</v>
      </c>
      <c r="H127" s="212">
        <v>142.84800000000001</v>
      </c>
      <c r="I127" s="213"/>
      <c r="L127" s="209"/>
      <c r="M127" s="214"/>
      <c r="N127" s="215"/>
      <c r="O127" s="215"/>
      <c r="P127" s="215"/>
      <c r="Q127" s="215"/>
      <c r="R127" s="215"/>
      <c r="S127" s="215"/>
      <c r="T127" s="216"/>
      <c r="AT127" s="217" t="s">
        <v>158</v>
      </c>
      <c r="AU127" s="217" t="s">
        <v>80</v>
      </c>
      <c r="AV127" s="13" t="s">
        <v>156</v>
      </c>
      <c r="AW127" s="13" t="s">
        <v>34</v>
      </c>
      <c r="AX127" s="13" t="s">
        <v>78</v>
      </c>
      <c r="AY127" s="217" t="s">
        <v>149</v>
      </c>
    </row>
    <row r="128" spans="2:65" s="1" customFormat="1" ht="22.5" customHeight="1">
      <c r="B128" s="175"/>
      <c r="C128" s="176" t="s">
        <v>220</v>
      </c>
      <c r="D128" s="176" t="s">
        <v>151</v>
      </c>
      <c r="E128" s="177" t="s">
        <v>221</v>
      </c>
      <c r="F128" s="178" t="s">
        <v>222</v>
      </c>
      <c r="G128" s="179" t="s">
        <v>188</v>
      </c>
      <c r="H128" s="180">
        <v>42.853999999999999</v>
      </c>
      <c r="I128" s="181"/>
      <c r="J128" s="182">
        <f>ROUND(I128*H128,2)</f>
        <v>0</v>
      </c>
      <c r="K128" s="178" t="s">
        <v>155</v>
      </c>
      <c r="L128" s="41"/>
      <c r="M128" s="183" t="s">
        <v>5</v>
      </c>
      <c r="N128" s="184" t="s">
        <v>41</v>
      </c>
      <c r="O128" s="42"/>
      <c r="P128" s="185">
        <f>O128*H128</f>
        <v>0</v>
      </c>
      <c r="Q128" s="185">
        <v>0</v>
      </c>
      <c r="R128" s="185">
        <f>Q128*H128</f>
        <v>0</v>
      </c>
      <c r="S128" s="185">
        <v>0</v>
      </c>
      <c r="T128" s="186">
        <f>S128*H128</f>
        <v>0</v>
      </c>
      <c r="AR128" s="24" t="s">
        <v>156</v>
      </c>
      <c r="AT128" s="24" t="s">
        <v>151</v>
      </c>
      <c r="AU128" s="24" t="s">
        <v>80</v>
      </c>
      <c r="AY128" s="24" t="s">
        <v>149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24" t="s">
        <v>78</v>
      </c>
      <c r="BK128" s="187">
        <f>ROUND(I128*H128,2)</f>
        <v>0</v>
      </c>
      <c r="BL128" s="24" t="s">
        <v>156</v>
      </c>
      <c r="BM128" s="24" t="s">
        <v>223</v>
      </c>
    </row>
    <row r="129" spans="2:65" s="11" customFormat="1">
      <c r="B129" s="188"/>
      <c r="D129" s="189" t="s">
        <v>158</v>
      </c>
      <c r="E129" s="190" t="s">
        <v>5</v>
      </c>
      <c r="F129" s="191" t="s">
        <v>224</v>
      </c>
      <c r="H129" s="192">
        <v>42.853999999999999</v>
      </c>
      <c r="I129" s="193"/>
      <c r="L129" s="188"/>
      <c r="M129" s="194"/>
      <c r="N129" s="195"/>
      <c r="O129" s="195"/>
      <c r="P129" s="195"/>
      <c r="Q129" s="195"/>
      <c r="R129" s="195"/>
      <c r="S129" s="195"/>
      <c r="T129" s="196"/>
      <c r="AT129" s="197" t="s">
        <v>158</v>
      </c>
      <c r="AU129" s="197" t="s">
        <v>80</v>
      </c>
      <c r="AV129" s="11" t="s">
        <v>80</v>
      </c>
      <c r="AW129" s="11" t="s">
        <v>34</v>
      </c>
      <c r="AX129" s="11" t="s">
        <v>78</v>
      </c>
      <c r="AY129" s="197" t="s">
        <v>149</v>
      </c>
    </row>
    <row r="130" spans="2:65" s="1" customFormat="1" ht="22.5" customHeight="1">
      <c r="B130" s="175"/>
      <c r="C130" s="176" t="s">
        <v>225</v>
      </c>
      <c r="D130" s="176" t="s">
        <v>151</v>
      </c>
      <c r="E130" s="177" t="s">
        <v>226</v>
      </c>
      <c r="F130" s="178" t="s">
        <v>227</v>
      </c>
      <c r="G130" s="179" t="s">
        <v>154</v>
      </c>
      <c r="H130" s="180">
        <v>2841.348</v>
      </c>
      <c r="I130" s="181"/>
      <c r="J130" s="182">
        <f>ROUND(I130*H130,2)</f>
        <v>0</v>
      </c>
      <c r="K130" s="178" t="s">
        <v>155</v>
      </c>
      <c r="L130" s="41"/>
      <c r="M130" s="183" t="s">
        <v>5</v>
      </c>
      <c r="N130" s="184" t="s">
        <v>41</v>
      </c>
      <c r="O130" s="42"/>
      <c r="P130" s="185">
        <f>O130*H130</f>
        <v>0</v>
      </c>
      <c r="Q130" s="185">
        <v>8.4999999999999995E-4</v>
      </c>
      <c r="R130" s="185">
        <f>Q130*H130</f>
        <v>2.4151457999999999</v>
      </c>
      <c r="S130" s="185">
        <v>0</v>
      </c>
      <c r="T130" s="186">
        <f>S130*H130</f>
        <v>0</v>
      </c>
      <c r="AR130" s="24" t="s">
        <v>156</v>
      </c>
      <c r="AT130" s="24" t="s">
        <v>151</v>
      </c>
      <c r="AU130" s="24" t="s">
        <v>80</v>
      </c>
      <c r="AY130" s="24" t="s">
        <v>149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24" t="s">
        <v>78</v>
      </c>
      <c r="BK130" s="187">
        <f>ROUND(I130*H130,2)</f>
        <v>0</v>
      </c>
      <c r="BL130" s="24" t="s">
        <v>156</v>
      </c>
      <c r="BM130" s="24" t="s">
        <v>228</v>
      </c>
    </row>
    <row r="131" spans="2:65" s="12" customFormat="1">
      <c r="B131" s="198"/>
      <c r="D131" s="199" t="s">
        <v>158</v>
      </c>
      <c r="E131" s="200" t="s">
        <v>5</v>
      </c>
      <c r="F131" s="201" t="s">
        <v>162</v>
      </c>
      <c r="H131" s="202" t="s">
        <v>5</v>
      </c>
      <c r="I131" s="203"/>
      <c r="L131" s="198"/>
      <c r="M131" s="204"/>
      <c r="N131" s="205"/>
      <c r="O131" s="205"/>
      <c r="P131" s="205"/>
      <c r="Q131" s="205"/>
      <c r="R131" s="205"/>
      <c r="S131" s="205"/>
      <c r="T131" s="206"/>
      <c r="AT131" s="202" t="s">
        <v>158</v>
      </c>
      <c r="AU131" s="202" t="s">
        <v>80</v>
      </c>
      <c r="AV131" s="12" t="s">
        <v>78</v>
      </c>
      <c r="AW131" s="12" t="s">
        <v>34</v>
      </c>
      <c r="AX131" s="12" t="s">
        <v>70</v>
      </c>
      <c r="AY131" s="202" t="s">
        <v>149</v>
      </c>
    </row>
    <row r="132" spans="2:65" s="11" customFormat="1">
      <c r="B132" s="188"/>
      <c r="D132" s="199" t="s">
        <v>158</v>
      </c>
      <c r="E132" s="197" t="s">
        <v>5</v>
      </c>
      <c r="F132" s="207" t="s">
        <v>229</v>
      </c>
      <c r="H132" s="208">
        <v>64.98</v>
      </c>
      <c r="I132" s="193"/>
      <c r="L132" s="188"/>
      <c r="M132" s="194"/>
      <c r="N132" s="195"/>
      <c r="O132" s="195"/>
      <c r="P132" s="195"/>
      <c r="Q132" s="195"/>
      <c r="R132" s="195"/>
      <c r="S132" s="195"/>
      <c r="T132" s="196"/>
      <c r="AT132" s="197" t="s">
        <v>158</v>
      </c>
      <c r="AU132" s="197" t="s">
        <v>80</v>
      </c>
      <c r="AV132" s="11" t="s">
        <v>80</v>
      </c>
      <c r="AW132" s="11" t="s">
        <v>34</v>
      </c>
      <c r="AX132" s="11" t="s">
        <v>70</v>
      </c>
      <c r="AY132" s="197" t="s">
        <v>149</v>
      </c>
    </row>
    <row r="133" spans="2:65" s="11" customFormat="1">
      <c r="B133" s="188"/>
      <c r="D133" s="199" t="s">
        <v>158</v>
      </c>
      <c r="E133" s="197" t="s">
        <v>5</v>
      </c>
      <c r="F133" s="207" t="s">
        <v>230</v>
      </c>
      <c r="H133" s="208">
        <v>237.95599999999999</v>
      </c>
      <c r="I133" s="193"/>
      <c r="L133" s="188"/>
      <c r="M133" s="194"/>
      <c r="N133" s="195"/>
      <c r="O133" s="195"/>
      <c r="P133" s="195"/>
      <c r="Q133" s="195"/>
      <c r="R133" s="195"/>
      <c r="S133" s="195"/>
      <c r="T133" s="196"/>
      <c r="AT133" s="197" t="s">
        <v>158</v>
      </c>
      <c r="AU133" s="197" t="s">
        <v>80</v>
      </c>
      <c r="AV133" s="11" t="s">
        <v>80</v>
      </c>
      <c r="AW133" s="11" t="s">
        <v>34</v>
      </c>
      <c r="AX133" s="11" t="s">
        <v>70</v>
      </c>
      <c r="AY133" s="197" t="s">
        <v>149</v>
      </c>
    </row>
    <row r="134" spans="2:65" s="11" customFormat="1">
      <c r="B134" s="188"/>
      <c r="D134" s="199" t="s">
        <v>158</v>
      </c>
      <c r="E134" s="197" t="s">
        <v>5</v>
      </c>
      <c r="F134" s="207" t="s">
        <v>231</v>
      </c>
      <c r="H134" s="208">
        <v>262.65499999999997</v>
      </c>
      <c r="I134" s="193"/>
      <c r="L134" s="188"/>
      <c r="M134" s="194"/>
      <c r="N134" s="195"/>
      <c r="O134" s="195"/>
      <c r="P134" s="195"/>
      <c r="Q134" s="195"/>
      <c r="R134" s="195"/>
      <c r="S134" s="195"/>
      <c r="T134" s="196"/>
      <c r="AT134" s="197" t="s">
        <v>158</v>
      </c>
      <c r="AU134" s="197" t="s">
        <v>80</v>
      </c>
      <c r="AV134" s="11" t="s">
        <v>80</v>
      </c>
      <c r="AW134" s="11" t="s">
        <v>34</v>
      </c>
      <c r="AX134" s="11" t="s">
        <v>70</v>
      </c>
      <c r="AY134" s="197" t="s">
        <v>149</v>
      </c>
    </row>
    <row r="135" spans="2:65" s="11" customFormat="1">
      <c r="B135" s="188"/>
      <c r="D135" s="199" t="s">
        <v>158</v>
      </c>
      <c r="E135" s="197" t="s">
        <v>5</v>
      </c>
      <c r="F135" s="207" t="s">
        <v>232</v>
      </c>
      <c r="H135" s="208">
        <v>332.52100000000002</v>
      </c>
      <c r="I135" s="193"/>
      <c r="L135" s="188"/>
      <c r="M135" s="194"/>
      <c r="N135" s="195"/>
      <c r="O135" s="195"/>
      <c r="P135" s="195"/>
      <c r="Q135" s="195"/>
      <c r="R135" s="195"/>
      <c r="S135" s="195"/>
      <c r="T135" s="196"/>
      <c r="AT135" s="197" t="s">
        <v>158</v>
      </c>
      <c r="AU135" s="197" t="s">
        <v>80</v>
      </c>
      <c r="AV135" s="11" t="s">
        <v>80</v>
      </c>
      <c r="AW135" s="11" t="s">
        <v>34</v>
      </c>
      <c r="AX135" s="11" t="s">
        <v>70</v>
      </c>
      <c r="AY135" s="197" t="s">
        <v>149</v>
      </c>
    </row>
    <row r="136" spans="2:65" s="11" customFormat="1">
      <c r="B136" s="188"/>
      <c r="D136" s="199" t="s">
        <v>158</v>
      </c>
      <c r="E136" s="197" t="s">
        <v>5</v>
      </c>
      <c r="F136" s="207" t="s">
        <v>233</v>
      </c>
      <c r="H136" s="208">
        <v>404.6</v>
      </c>
      <c r="I136" s="193"/>
      <c r="L136" s="188"/>
      <c r="M136" s="194"/>
      <c r="N136" s="195"/>
      <c r="O136" s="195"/>
      <c r="P136" s="195"/>
      <c r="Q136" s="195"/>
      <c r="R136" s="195"/>
      <c r="S136" s="195"/>
      <c r="T136" s="196"/>
      <c r="AT136" s="197" t="s">
        <v>158</v>
      </c>
      <c r="AU136" s="197" t="s">
        <v>80</v>
      </c>
      <c r="AV136" s="11" t="s">
        <v>80</v>
      </c>
      <c r="AW136" s="11" t="s">
        <v>34</v>
      </c>
      <c r="AX136" s="11" t="s">
        <v>70</v>
      </c>
      <c r="AY136" s="197" t="s">
        <v>149</v>
      </c>
    </row>
    <row r="137" spans="2:65" s="11" customFormat="1">
      <c r="B137" s="188"/>
      <c r="D137" s="199" t="s">
        <v>158</v>
      </c>
      <c r="E137" s="197" t="s">
        <v>5</v>
      </c>
      <c r="F137" s="207" t="s">
        <v>234</v>
      </c>
      <c r="H137" s="208">
        <v>451.346</v>
      </c>
      <c r="I137" s="193"/>
      <c r="L137" s="188"/>
      <c r="M137" s="194"/>
      <c r="N137" s="195"/>
      <c r="O137" s="195"/>
      <c r="P137" s="195"/>
      <c r="Q137" s="195"/>
      <c r="R137" s="195"/>
      <c r="S137" s="195"/>
      <c r="T137" s="196"/>
      <c r="AT137" s="197" t="s">
        <v>158</v>
      </c>
      <c r="AU137" s="197" t="s">
        <v>80</v>
      </c>
      <c r="AV137" s="11" t="s">
        <v>80</v>
      </c>
      <c r="AW137" s="11" t="s">
        <v>34</v>
      </c>
      <c r="AX137" s="11" t="s">
        <v>70</v>
      </c>
      <c r="AY137" s="197" t="s">
        <v>149</v>
      </c>
    </row>
    <row r="138" spans="2:65" s="11" customFormat="1">
      <c r="B138" s="188"/>
      <c r="D138" s="199" t="s">
        <v>158</v>
      </c>
      <c r="E138" s="197" t="s">
        <v>5</v>
      </c>
      <c r="F138" s="207" t="s">
        <v>235</v>
      </c>
      <c r="H138" s="208">
        <v>166.98</v>
      </c>
      <c r="I138" s="193"/>
      <c r="L138" s="188"/>
      <c r="M138" s="194"/>
      <c r="N138" s="195"/>
      <c r="O138" s="195"/>
      <c r="P138" s="195"/>
      <c r="Q138" s="195"/>
      <c r="R138" s="195"/>
      <c r="S138" s="195"/>
      <c r="T138" s="196"/>
      <c r="AT138" s="197" t="s">
        <v>158</v>
      </c>
      <c r="AU138" s="197" t="s">
        <v>80</v>
      </c>
      <c r="AV138" s="11" t="s">
        <v>80</v>
      </c>
      <c r="AW138" s="11" t="s">
        <v>34</v>
      </c>
      <c r="AX138" s="11" t="s">
        <v>70</v>
      </c>
      <c r="AY138" s="197" t="s">
        <v>149</v>
      </c>
    </row>
    <row r="139" spans="2:65" s="11" customFormat="1">
      <c r="B139" s="188"/>
      <c r="D139" s="199" t="s">
        <v>158</v>
      </c>
      <c r="E139" s="197" t="s">
        <v>5</v>
      </c>
      <c r="F139" s="207" t="s">
        <v>236</v>
      </c>
      <c r="H139" s="208">
        <v>405.88</v>
      </c>
      <c r="I139" s="193"/>
      <c r="L139" s="188"/>
      <c r="M139" s="194"/>
      <c r="N139" s="195"/>
      <c r="O139" s="195"/>
      <c r="P139" s="195"/>
      <c r="Q139" s="195"/>
      <c r="R139" s="195"/>
      <c r="S139" s="195"/>
      <c r="T139" s="196"/>
      <c r="AT139" s="197" t="s">
        <v>158</v>
      </c>
      <c r="AU139" s="197" t="s">
        <v>80</v>
      </c>
      <c r="AV139" s="11" t="s">
        <v>80</v>
      </c>
      <c r="AW139" s="11" t="s">
        <v>34</v>
      </c>
      <c r="AX139" s="11" t="s">
        <v>70</v>
      </c>
      <c r="AY139" s="197" t="s">
        <v>149</v>
      </c>
    </row>
    <row r="140" spans="2:65" s="11" customFormat="1">
      <c r="B140" s="188"/>
      <c r="D140" s="199" t="s">
        <v>158</v>
      </c>
      <c r="E140" s="197" t="s">
        <v>5</v>
      </c>
      <c r="F140" s="207" t="s">
        <v>237</v>
      </c>
      <c r="H140" s="208">
        <v>273.93</v>
      </c>
      <c r="I140" s="193"/>
      <c r="L140" s="188"/>
      <c r="M140" s="194"/>
      <c r="N140" s="195"/>
      <c r="O140" s="195"/>
      <c r="P140" s="195"/>
      <c r="Q140" s="195"/>
      <c r="R140" s="195"/>
      <c r="S140" s="195"/>
      <c r="T140" s="196"/>
      <c r="AT140" s="197" t="s">
        <v>158</v>
      </c>
      <c r="AU140" s="197" t="s">
        <v>80</v>
      </c>
      <c r="AV140" s="11" t="s">
        <v>80</v>
      </c>
      <c r="AW140" s="11" t="s">
        <v>34</v>
      </c>
      <c r="AX140" s="11" t="s">
        <v>70</v>
      </c>
      <c r="AY140" s="197" t="s">
        <v>149</v>
      </c>
    </row>
    <row r="141" spans="2:65" s="11" customFormat="1">
      <c r="B141" s="188"/>
      <c r="D141" s="199" t="s">
        <v>158</v>
      </c>
      <c r="E141" s="197" t="s">
        <v>5</v>
      </c>
      <c r="F141" s="207" t="s">
        <v>238</v>
      </c>
      <c r="H141" s="208">
        <v>240.5</v>
      </c>
      <c r="I141" s="193"/>
      <c r="L141" s="188"/>
      <c r="M141" s="194"/>
      <c r="N141" s="195"/>
      <c r="O141" s="195"/>
      <c r="P141" s="195"/>
      <c r="Q141" s="195"/>
      <c r="R141" s="195"/>
      <c r="S141" s="195"/>
      <c r="T141" s="196"/>
      <c r="AT141" s="197" t="s">
        <v>158</v>
      </c>
      <c r="AU141" s="197" t="s">
        <v>80</v>
      </c>
      <c r="AV141" s="11" t="s">
        <v>80</v>
      </c>
      <c r="AW141" s="11" t="s">
        <v>34</v>
      </c>
      <c r="AX141" s="11" t="s">
        <v>70</v>
      </c>
      <c r="AY141" s="197" t="s">
        <v>149</v>
      </c>
    </row>
    <row r="142" spans="2:65" s="13" customFormat="1">
      <c r="B142" s="209"/>
      <c r="D142" s="189" t="s">
        <v>158</v>
      </c>
      <c r="E142" s="210" t="s">
        <v>5</v>
      </c>
      <c r="F142" s="211" t="s">
        <v>166</v>
      </c>
      <c r="H142" s="212">
        <v>2841.348</v>
      </c>
      <c r="I142" s="213"/>
      <c r="L142" s="209"/>
      <c r="M142" s="214"/>
      <c r="N142" s="215"/>
      <c r="O142" s="215"/>
      <c r="P142" s="215"/>
      <c r="Q142" s="215"/>
      <c r="R142" s="215"/>
      <c r="S142" s="215"/>
      <c r="T142" s="216"/>
      <c r="AT142" s="217" t="s">
        <v>158</v>
      </c>
      <c r="AU142" s="217" t="s">
        <v>80</v>
      </c>
      <c r="AV142" s="13" t="s">
        <v>156</v>
      </c>
      <c r="AW142" s="13" t="s">
        <v>34</v>
      </c>
      <c r="AX142" s="13" t="s">
        <v>78</v>
      </c>
      <c r="AY142" s="217" t="s">
        <v>149</v>
      </c>
    </row>
    <row r="143" spans="2:65" s="1" customFormat="1" ht="22.5" customHeight="1">
      <c r="B143" s="175"/>
      <c r="C143" s="176" t="s">
        <v>239</v>
      </c>
      <c r="D143" s="176" t="s">
        <v>151</v>
      </c>
      <c r="E143" s="177" t="s">
        <v>240</v>
      </c>
      <c r="F143" s="178" t="s">
        <v>241</v>
      </c>
      <c r="G143" s="179" t="s">
        <v>154</v>
      </c>
      <c r="H143" s="180">
        <v>2841.348</v>
      </c>
      <c r="I143" s="181"/>
      <c r="J143" s="182">
        <f>ROUND(I143*H143,2)</f>
        <v>0</v>
      </c>
      <c r="K143" s="178" t="s">
        <v>155</v>
      </c>
      <c r="L143" s="41"/>
      <c r="M143" s="183" t="s">
        <v>5</v>
      </c>
      <c r="N143" s="184" t="s">
        <v>41</v>
      </c>
      <c r="O143" s="42"/>
      <c r="P143" s="185">
        <f>O143*H143</f>
        <v>0</v>
      </c>
      <c r="Q143" s="185">
        <v>0</v>
      </c>
      <c r="R143" s="185">
        <f>Q143*H143</f>
        <v>0</v>
      </c>
      <c r="S143" s="185">
        <v>0</v>
      </c>
      <c r="T143" s="186">
        <f>S143*H143</f>
        <v>0</v>
      </c>
      <c r="AR143" s="24" t="s">
        <v>156</v>
      </c>
      <c r="AT143" s="24" t="s">
        <v>151</v>
      </c>
      <c r="AU143" s="24" t="s">
        <v>80</v>
      </c>
      <c r="AY143" s="24" t="s">
        <v>149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24" t="s">
        <v>78</v>
      </c>
      <c r="BK143" s="187">
        <f>ROUND(I143*H143,2)</f>
        <v>0</v>
      </c>
      <c r="BL143" s="24" t="s">
        <v>156</v>
      </c>
      <c r="BM143" s="24" t="s">
        <v>242</v>
      </c>
    </row>
    <row r="144" spans="2:65" s="1" customFormat="1" ht="22.5" customHeight="1">
      <c r="B144" s="175"/>
      <c r="C144" s="176" t="s">
        <v>243</v>
      </c>
      <c r="D144" s="176" t="s">
        <v>151</v>
      </c>
      <c r="E144" s="177" t="s">
        <v>244</v>
      </c>
      <c r="F144" s="178" t="s">
        <v>245</v>
      </c>
      <c r="G144" s="179" t="s">
        <v>154</v>
      </c>
      <c r="H144" s="180">
        <v>273.69600000000003</v>
      </c>
      <c r="I144" s="181"/>
      <c r="J144" s="182">
        <f>ROUND(I144*H144,2)</f>
        <v>0</v>
      </c>
      <c r="K144" s="178" t="s">
        <v>155</v>
      </c>
      <c r="L144" s="41"/>
      <c r="M144" s="183" t="s">
        <v>5</v>
      </c>
      <c r="N144" s="184" t="s">
        <v>41</v>
      </c>
      <c r="O144" s="42"/>
      <c r="P144" s="185">
        <f>O144*H144</f>
        <v>0</v>
      </c>
      <c r="Q144" s="185">
        <v>6.9999999999999999E-4</v>
      </c>
      <c r="R144" s="185">
        <f>Q144*H144</f>
        <v>0.19158720000000001</v>
      </c>
      <c r="S144" s="185">
        <v>0</v>
      </c>
      <c r="T144" s="186">
        <f>S144*H144</f>
        <v>0</v>
      </c>
      <c r="AR144" s="24" t="s">
        <v>156</v>
      </c>
      <c r="AT144" s="24" t="s">
        <v>151</v>
      </c>
      <c r="AU144" s="24" t="s">
        <v>80</v>
      </c>
      <c r="AY144" s="24" t="s">
        <v>149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24" t="s">
        <v>78</v>
      </c>
      <c r="BK144" s="187">
        <f>ROUND(I144*H144,2)</f>
        <v>0</v>
      </c>
      <c r="BL144" s="24" t="s">
        <v>156</v>
      </c>
      <c r="BM144" s="24" t="s">
        <v>246</v>
      </c>
    </row>
    <row r="145" spans="2:65" s="12" customFormat="1">
      <c r="B145" s="198"/>
      <c r="D145" s="199" t="s">
        <v>158</v>
      </c>
      <c r="E145" s="200" t="s">
        <v>5</v>
      </c>
      <c r="F145" s="201" t="s">
        <v>217</v>
      </c>
      <c r="H145" s="202" t="s">
        <v>5</v>
      </c>
      <c r="I145" s="203"/>
      <c r="L145" s="198"/>
      <c r="M145" s="204"/>
      <c r="N145" s="205"/>
      <c r="O145" s="205"/>
      <c r="P145" s="205"/>
      <c r="Q145" s="205"/>
      <c r="R145" s="205"/>
      <c r="S145" s="205"/>
      <c r="T145" s="206"/>
      <c r="AT145" s="202" t="s">
        <v>158</v>
      </c>
      <c r="AU145" s="202" t="s">
        <v>80</v>
      </c>
      <c r="AV145" s="12" t="s">
        <v>78</v>
      </c>
      <c r="AW145" s="12" t="s">
        <v>34</v>
      </c>
      <c r="AX145" s="12" t="s">
        <v>70</v>
      </c>
      <c r="AY145" s="202" t="s">
        <v>149</v>
      </c>
    </row>
    <row r="146" spans="2:65" s="11" customFormat="1">
      <c r="B146" s="188"/>
      <c r="D146" s="189" t="s">
        <v>158</v>
      </c>
      <c r="E146" s="190" t="s">
        <v>5</v>
      </c>
      <c r="F146" s="191" t="s">
        <v>247</v>
      </c>
      <c r="H146" s="192">
        <v>273.69600000000003</v>
      </c>
      <c r="I146" s="193"/>
      <c r="L146" s="188"/>
      <c r="M146" s="194"/>
      <c r="N146" s="195"/>
      <c r="O146" s="195"/>
      <c r="P146" s="195"/>
      <c r="Q146" s="195"/>
      <c r="R146" s="195"/>
      <c r="S146" s="195"/>
      <c r="T146" s="196"/>
      <c r="AT146" s="197" t="s">
        <v>158</v>
      </c>
      <c r="AU146" s="197" t="s">
        <v>80</v>
      </c>
      <c r="AV146" s="11" t="s">
        <v>80</v>
      </c>
      <c r="AW146" s="11" t="s">
        <v>34</v>
      </c>
      <c r="AX146" s="11" t="s">
        <v>78</v>
      </c>
      <c r="AY146" s="197" t="s">
        <v>149</v>
      </c>
    </row>
    <row r="147" spans="2:65" s="1" customFormat="1" ht="22.5" customHeight="1">
      <c r="B147" s="175"/>
      <c r="C147" s="176" t="s">
        <v>11</v>
      </c>
      <c r="D147" s="176" t="s">
        <v>151</v>
      </c>
      <c r="E147" s="177" t="s">
        <v>248</v>
      </c>
      <c r="F147" s="178" t="s">
        <v>249</v>
      </c>
      <c r="G147" s="179" t="s">
        <v>154</v>
      </c>
      <c r="H147" s="180">
        <v>273.69600000000003</v>
      </c>
      <c r="I147" s="181"/>
      <c r="J147" s="182">
        <f>ROUND(I147*H147,2)</f>
        <v>0</v>
      </c>
      <c r="K147" s="178" t="s">
        <v>155</v>
      </c>
      <c r="L147" s="41"/>
      <c r="M147" s="183" t="s">
        <v>5</v>
      </c>
      <c r="N147" s="184" t="s">
        <v>41</v>
      </c>
      <c r="O147" s="42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AR147" s="24" t="s">
        <v>156</v>
      </c>
      <c r="AT147" s="24" t="s">
        <v>151</v>
      </c>
      <c r="AU147" s="24" t="s">
        <v>80</v>
      </c>
      <c r="AY147" s="24" t="s">
        <v>149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24" t="s">
        <v>78</v>
      </c>
      <c r="BK147" s="187">
        <f>ROUND(I147*H147,2)</f>
        <v>0</v>
      </c>
      <c r="BL147" s="24" t="s">
        <v>156</v>
      </c>
      <c r="BM147" s="24" t="s">
        <v>250</v>
      </c>
    </row>
    <row r="148" spans="2:65" s="1" customFormat="1" ht="22.5" customHeight="1">
      <c r="B148" s="175"/>
      <c r="C148" s="176" t="s">
        <v>251</v>
      </c>
      <c r="D148" s="176" t="s">
        <v>151</v>
      </c>
      <c r="E148" s="177" t="s">
        <v>252</v>
      </c>
      <c r="F148" s="178" t="s">
        <v>253</v>
      </c>
      <c r="G148" s="179" t="s">
        <v>188</v>
      </c>
      <c r="H148" s="180">
        <v>142.84800000000001</v>
      </c>
      <c r="I148" s="181"/>
      <c r="J148" s="182">
        <f>ROUND(I148*H148,2)</f>
        <v>0</v>
      </c>
      <c r="K148" s="178" t="s">
        <v>155</v>
      </c>
      <c r="L148" s="41"/>
      <c r="M148" s="183" t="s">
        <v>5</v>
      </c>
      <c r="N148" s="184" t="s">
        <v>41</v>
      </c>
      <c r="O148" s="42"/>
      <c r="P148" s="185">
        <f>O148*H148</f>
        <v>0</v>
      </c>
      <c r="Q148" s="185">
        <v>4.6000000000000001E-4</v>
      </c>
      <c r="R148" s="185">
        <f>Q148*H148</f>
        <v>6.5710080000000004E-2</v>
      </c>
      <c r="S148" s="185">
        <v>0</v>
      </c>
      <c r="T148" s="186">
        <f>S148*H148</f>
        <v>0</v>
      </c>
      <c r="AR148" s="24" t="s">
        <v>156</v>
      </c>
      <c r="AT148" s="24" t="s">
        <v>151</v>
      </c>
      <c r="AU148" s="24" t="s">
        <v>80</v>
      </c>
      <c r="AY148" s="24" t="s">
        <v>149</v>
      </c>
      <c r="BE148" s="187">
        <f>IF(N148="základní",J148,0)</f>
        <v>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24" t="s">
        <v>78</v>
      </c>
      <c r="BK148" s="187">
        <f>ROUND(I148*H148,2)</f>
        <v>0</v>
      </c>
      <c r="BL148" s="24" t="s">
        <v>156</v>
      </c>
      <c r="BM148" s="24" t="s">
        <v>254</v>
      </c>
    </row>
    <row r="149" spans="2:65" s="11" customFormat="1">
      <c r="B149" s="188"/>
      <c r="D149" s="189" t="s">
        <v>158</v>
      </c>
      <c r="E149" s="190" t="s">
        <v>5</v>
      </c>
      <c r="F149" s="191" t="s">
        <v>113</v>
      </c>
      <c r="H149" s="192">
        <v>142.84800000000001</v>
      </c>
      <c r="I149" s="193"/>
      <c r="L149" s="188"/>
      <c r="M149" s="194"/>
      <c r="N149" s="195"/>
      <c r="O149" s="195"/>
      <c r="P149" s="195"/>
      <c r="Q149" s="195"/>
      <c r="R149" s="195"/>
      <c r="S149" s="195"/>
      <c r="T149" s="196"/>
      <c r="AT149" s="197" t="s">
        <v>158</v>
      </c>
      <c r="AU149" s="197" t="s">
        <v>80</v>
      </c>
      <c r="AV149" s="11" t="s">
        <v>80</v>
      </c>
      <c r="AW149" s="11" t="s">
        <v>34</v>
      </c>
      <c r="AX149" s="11" t="s">
        <v>78</v>
      </c>
      <c r="AY149" s="197" t="s">
        <v>149</v>
      </c>
    </row>
    <row r="150" spans="2:65" s="1" customFormat="1" ht="22.5" customHeight="1">
      <c r="B150" s="175"/>
      <c r="C150" s="176" t="s">
        <v>255</v>
      </c>
      <c r="D150" s="176" t="s">
        <v>151</v>
      </c>
      <c r="E150" s="177" t="s">
        <v>256</v>
      </c>
      <c r="F150" s="178" t="s">
        <v>257</v>
      </c>
      <c r="G150" s="179" t="s">
        <v>188</v>
      </c>
      <c r="H150" s="180">
        <v>142.84800000000001</v>
      </c>
      <c r="I150" s="181"/>
      <c r="J150" s="182">
        <f>ROUND(I150*H150,2)</f>
        <v>0</v>
      </c>
      <c r="K150" s="178" t="s">
        <v>155</v>
      </c>
      <c r="L150" s="41"/>
      <c r="M150" s="183" t="s">
        <v>5</v>
      </c>
      <c r="N150" s="184" t="s">
        <v>41</v>
      </c>
      <c r="O150" s="42"/>
      <c r="P150" s="185">
        <f>O150*H150</f>
        <v>0</v>
      </c>
      <c r="Q150" s="185">
        <v>0</v>
      </c>
      <c r="R150" s="185">
        <f>Q150*H150</f>
        <v>0</v>
      </c>
      <c r="S150" s="185">
        <v>0</v>
      </c>
      <c r="T150" s="186">
        <f>S150*H150</f>
        <v>0</v>
      </c>
      <c r="AR150" s="24" t="s">
        <v>156</v>
      </c>
      <c r="AT150" s="24" t="s">
        <v>151</v>
      </c>
      <c r="AU150" s="24" t="s">
        <v>80</v>
      </c>
      <c r="AY150" s="24" t="s">
        <v>149</v>
      </c>
      <c r="BE150" s="187">
        <f>IF(N150="základní",J150,0)</f>
        <v>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24" t="s">
        <v>78</v>
      </c>
      <c r="BK150" s="187">
        <f>ROUND(I150*H150,2)</f>
        <v>0</v>
      </c>
      <c r="BL150" s="24" t="s">
        <v>156</v>
      </c>
      <c r="BM150" s="24" t="s">
        <v>258</v>
      </c>
    </row>
    <row r="151" spans="2:65" s="11" customFormat="1">
      <c r="B151" s="188"/>
      <c r="D151" s="189" t="s">
        <v>158</v>
      </c>
      <c r="E151" s="190" t="s">
        <v>5</v>
      </c>
      <c r="F151" s="191" t="s">
        <v>113</v>
      </c>
      <c r="H151" s="192">
        <v>142.84800000000001</v>
      </c>
      <c r="I151" s="193"/>
      <c r="L151" s="188"/>
      <c r="M151" s="194"/>
      <c r="N151" s="195"/>
      <c r="O151" s="195"/>
      <c r="P151" s="195"/>
      <c r="Q151" s="195"/>
      <c r="R151" s="195"/>
      <c r="S151" s="195"/>
      <c r="T151" s="196"/>
      <c r="AT151" s="197" t="s">
        <v>158</v>
      </c>
      <c r="AU151" s="197" t="s">
        <v>80</v>
      </c>
      <c r="AV151" s="11" t="s">
        <v>80</v>
      </c>
      <c r="AW151" s="11" t="s">
        <v>34</v>
      </c>
      <c r="AX151" s="11" t="s">
        <v>78</v>
      </c>
      <c r="AY151" s="197" t="s">
        <v>149</v>
      </c>
    </row>
    <row r="152" spans="2:65" s="1" customFormat="1" ht="22.5" customHeight="1">
      <c r="B152" s="175"/>
      <c r="C152" s="176" t="s">
        <v>259</v>
      </c>
      <c r="D152" s="176" t="s">
        <v>151</v>
      </c>
      <c r="E152" s="177" t="s">
        <v>260</v>
      </c>
      <c r="F152" s="178" t="s">
        <v>261</v>
      </c>
      <c r="G152" s="179" t="s">
        <v>188</v>
      </c>
      <c r="H152" s="180">
        <v>968.173</v>
      </c>
      <c r="I152" s="181"/>
      <c r="J152" s="182">
        <f>ROUND(I152*H152,2)</f>
        <v>0</v>
      </c>
      <c r="K152" s="178" t="s">
        <v>155</v>
      </c>
      <c r="L152" s="41"/>
      <c r="M152" s="183" t="s">
        <v>5</v>
      </c>
      <c r="N152" s="184" t="s">
        <v>41</v>
      </c>
      <c r="O152" s="42"/>
      <c r="P152" s="185">
        <f>O152*H152</f>
        <v>0</v>
      </c>
      <c r="Q152" s="185">
        <v>0</v>
      </c>
      <c r="R152" s="185">
        <f>Q152*H152</f>
        <v>0</v>
      </c>
      <c r="S152" s="185">
        <v>0</v>
      </c>
      <c r="T152" s="186">
        <f>S152*H152</f>
        <v>0</v>
      </c>
      <c r="AR152" s="24" t="s">
        <v>156</v>
      </c>
      <c r="AT152" s="24" t="s">
        <v>151</v>
      </c>
      <c r="AU152" s="24" t="s">
        <v>80</v>
      </c>
      <c r="AY152" s="24" t="s">
        <v>149</v>
      </c>
      <c r="BE152" s="187">
        <f>IF(N152="základní",J152,0)</f>
        <v>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24" t="s">
        <v>78</v>
      </c>
      <c r="BK152" s="187">
        <f>ROUND(I152*H152,2)</f>
        <v>0</v>
      </c>
      <c r="BL152" s="24" t="s">
        <v>156</v>
      </c>
      <c r="BM152" s="24" t="s">
        <v>262</v>
      </c>
    </row>
    <row r="153" spans="2:65" s="11" customFormat="1">
      <c r="B153" s="188"/>
      <c r="D153" s="189" t="s">
        <v>158</v>
      </c>
      <c r="E153" s="190" t="s">
        <v>5</v>
      </c>
      <c r="F153" s="191" t="s">
        <v>263</v>
      </c>
      <c r="H153" s="192">
        <v>968.173</v>
      </c>
      <c r="I153" s="193"/>
      <c r="L153" s="188"/>
      <c r="M153" s="194"/>
      <c r="N153" s="195"/>
      <c r="O153" s="195"/>
      <c r="P153" s="195"/>
      <c r="Q153" s="195"/>
      <c r="R153" s="195"/>
      <c r="S153" s="195"/>
      <c r="T153" s="196"/>
      <c r="AT153" s="197" t="s">
        <v>158</v>
      </c>
      <c r="AU153" s="197" t="s">
        <v>80</v>
      </c>
      <c r="AV153" s="11" t="s">
        <v>80</v>
      </c>
      <c r="AW153" s="11" t="s">
        <v>34</v>
      </c>
      <c r="AX153" s="11" t="s">
        <v>78</v>
      </c>
      <c r="AY153" s="197" t="s">
        <v>149</v>
      </c>
    </row>
    <row r="154" spans="2:65" s="1" customFormat="1" ht="22.5" customHeight="1">
      <c r="B154" s="175"/>
      <c r="C154" s="176" t="s">
        <v>264</v>
      </c>
      <c r="D154" s="176" t="s">
        <v>151</v>
      </c>
      <c r="E154" s="177" t="s">
        <v>265</v>
      </c>
      <c r="F154" s="178" t="s">
        <v>266</v>
      </c>
      <c r="G154" s="179" t="s">
        <v>188</v>
      </c>
      <c r="H154" s="180">
        <v>453.03500000000003</v>
      </c>
      <c r="I154" s="181"/>
      <c r="J154" s="182">
        <f>ROUND(I154*H154,2)</f>
        <v>0</v>
      </c>
      <c r="K154" s="178" t="s">
        <v>155</v>
      </c>
      <c r="L154" s="41"/>
      <c r="M154" s="183" t="s">
        <v>5</v>
      </c>
      <c r="N154" s="184" t="s">
        <v>41</v>
      </c>
      <c r="O154" s="42"/>
      <c r="P154" s="185">
        <f>O154*H154</f>
        <v>0</v>
      </c>
      <c r="Q154" s="185">
        <v>0</v>
      </c>
      <c r="R154" s="185">
        <f>Q154*H154</f>
        <v>0</v>
      </c>
      <c r="S154" s="185">
        <v>0</v>
      </c>
      <c r="T154" s="186">
        <f>S154*H154</f>
        <v>0</v>
      </c>
      <c r="AR154" s="24" t="s">
        <v>156</v>
      </c>
      <c r="AT154" s="24" t="s">
        <v>151</v>
      </c>
      <c r="AU154" s="24" t="s">
        <v>80</v>
      </c>
      <c r="AY154" s="24" t="s">
        <v>149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24" t="s">
        <v>78</v>
      </c>
      <c r="BK154" s="187">
        <f>ROUND(I154*H154,2)</f>
        <v>0</v>
      </c>
      <c r="BL154" s="24" t="s">
        <v>156</v>
      </c>
      <c r="BM154" s="24" t="s">
        <v>267</v>
      </c>
    </row>
    <row r="155" spans="2:65" s="11" customFormat="1">
      <c r="B155" s="188"/>
      <c r="D155" s="199" t="s">
        <v>158</v>
      </c>
      <c r="E155" s="197" t="s">
        <v>5</v>
      </c>
      <c r="F155" s="207" t="s">
        <v>268</v>
      </c>
      <c r="H155" s="208">
        <v>23.94</v>
      </c>
      <c r="I155" s="193"/>
      <c r="L155" s="188"/>
      <c r="M155" s="194"/>
      <c r="N155" s="195"/>
      <c r="O155" s="195"/>
      <c r="P155" s="195"/>
      <c r="Q155" s="195"/>
      <c r="R155" s="195"/>
      <c r="S155" s="195"/>
      <c r="T155" s="196"/>
      <c r="AT155" s="197" t="s">
        <v>158</v>
      </c>
      <c r="AU155" s="197" t="s">
        <v>80</v>
      </c>
      <c r="AV155" s="11" t="s">
        <v>80</v>
      </c>
      <c r="AW155" s="11" t="s">
        <v>34</v>
      </c>
      <c r="AX155" s="11" t="s">
        <v>70</v>
      </c>
      <c r="AY155" s="197" t="s">
        <v>149</v>
      </c>
    </row>
    <row r="156" spans="2:65" s="11" customFormat="1">
      <c r="B156" s="188"/>
      <c r="D156" s="199" t="s">
        <v>158</v>
      </c>
      <c r="E156" s="197" t="s">
        <v>5</v>
      </c>
      <c r="F156" s="207" t="s">
        <v>269</v>
      </c>
      <c r="H156" s="208">
        <v>429.09500000000003</v>
      </c>
      <c r="I156" s="193"/>
      <c r="L156" s="188"/>
      <c r="M156" s="194"/>
      <c r="N156" s="195"/>
      <c r="O156" s="195"/>
      <c r="P156" s="195"/>
      <c r="Q156" s="195"/>
      <c r="R156" s="195"/>
      <c r="S156" s="195"/>
      <c r="T156" s="196"/>
      <c r="AT156" s="197" t="s">
        <v>158</v>
      </c>
      <c r="AU156" s="197" t="s">
        <v>80</v>
      </c>
      <c r="AV156" s="11" t="s">
        <v>80</v>
      </c>
      <c r="AW156" s="11" t="s">
        <v>34</v>
      </c>
      <c r="AX156" s="11" t="s">
        <v>70</v>
      </c>
      <c r="AY156" s="197" t="s">
        <v>149</v>
      </c>
    </row>
    <row r="157" spans="2:65" s="13" customFormat="1">
      <c r="B157" s="209"/>
      <c r="D157" s="189" t="s">
        <v>158</v>
      </c>
      <c r="E157" s="210" t="s">
        <v>5</v>
      </c>
      <c r="F157" s="211" t="s">
        <v>166</v>
      </c>
      <c r="H157" s="212">
        <v>453.03500000000003</v>
      </c>
      <c r="I157" s="213"/>
      <c r="L157" s="209"/>
      <c r="M157" s="214"/>
      <c r="N157" s="215"/>
      <c r="O157" s="215"/>
      <c r="P157" s="215"/>
      <c r="Q157" s="215"/>
      <c r="R157" s="215"/>
      <c r="S157" s="215"/>
      <c r="T157" s="216"/>
      <c r="AT157" s="217" t="s">
        <v>158</v>
      </c>
      <c r="AU157" s="217" t="s">
        <v>80</v>
      </c>
      <c r="AV157" s="13" t="s">
        <v>156</v>
      </c>
      <c r="AW157" s="13" t="s">
        <v>34</v>
      </c>
      <c r="AX157" s="13" t="s">
        <v>78</v>
      </c>
      <c r="AY157" s="217" t="s">
        <v>149</v>
      </c>
    </row>
    <row r="158" spans="2:65" s="1" customFormat="1" ht="22.5" customHeight="1">
      <c r="B158" s="175"/>
      <c r="C158" s="176" t="s">
        <v>270</v>
      </c>
      <c r="D158" s="176" t="s">
        <v>151</v>
      </c>
      <c r="E158" s="177" t="s">
        <v>265</v>
      </c>
      <c r="F158" s="178" t="s">
        <v>266</v>
      </c>
      <c r="G158" s="179" t="s">
        <v>188</v>
      </c>
      <c r="H158" s="180">
        <v>429.09500000000003</v>
      </c>
      <c r="I158" s="181"/>
      <c r="J158" s="182">
        <f>ROUND(I158*H158,2)</f>
        <v>0</v>
      </c>
      <c r="K158" s="178" t="s">
        <v>155</v>
      </c>
      <c r="L158" s="41"/>
      <c r="M158" s="183" t="s">
        <v>5</v>
      </c>
      <c r="N158" s="184" t="s">
        <v>41</v>
      </c>
      <c r="O158" s="42"/>
      <c r="P158" s="185">
        <f>O158*H158</f>
        <v>0</v>
      </c>
      <c r="Q158" s="185">
        <v>0</v>
      </c>
      <c r="R158" s="185">
        <f>Q158*H158</f>
        <v>0</v>
      </c>
      <c r="S158" s="185">
        <v>0</v>
      </c>
      <c r="T158" s="186">
        <f>S158*H158</f>
        <v>0</v>
      </c>
      <c r="AR158" s="24" t="s">
        <v>156</v>
      </c>
      <c r="AT158" s="24" t="s">
        <v>151</v>
      </c>
      <c r="AU158" s="24" t="s">
        <v>80</v>
      </c>
      <c r="AY158" s="24" t="s">
        <v>149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24" t="s">
        <v>78</v>
      </c>
      <c r="BK158" s="187">
        <f>ROUND(I158*H158,2)</f>
        <v>0</v>
      </c>
      <c r="BL158" s="24" t="s">
        <v>156</v>
      </c>
      <c r="BM158" s="24" t="s">
        <v>271</v>
      </c>
    </row>
    <row r="159" spans="2:65" s="12" customFormat="1">
      <c r="B159" s="198"/>
      <c r="D159" s="199" t="s">
        <v>158</v>
      </c>
      <c r="E159" s="200" t="s">
        <v>5</v>
      </c>
      <c r="F159" s="201" t="s">
        <v>272</v>
      </c>
      <c r="H159" s="202" t="s">
        <v>5</v>
      </c>
      <c r="I159" s="203"/>
      <c r="L159" s="198"/>
      <c r="M159" s="204"/>
      <c r="N159" s="205"/>
      <c r="O159" s="205"/>
      <c r="P159" s="205"/>
      <c r="Q159" s="205"/>
      <c r="R159" s="205"/>
      <c r="S159" s="205"/>
      <c r="T159" s="206"/>
      <c r="AT159" s="202" t="s">
        <v>158</v>
      </c>
      <c r="AU159" s="202" t="s">
        <v>80</v>
      </c>
      <c r="AV159" s="12" t="s">
        <v>78</v>
      </c>
      <c r="AW159" s="12" t="s">
        <v>34</v>
      </c>
      <c r="AX159" s="12" t="s">
        <v>70</v>
      </c>
      <c r="AY159" s="202" t="s">
        <v>149</v>
      </c>
    </row>
    <row r="160" spans="2:65" s="11" customFormat="1">
      <c r="B160" s="188"/>
      <c r="D160" s="189" t="s">
        <v>158</v>
      </c>
      <c r="E160" s="190" t="s">
        <v>5</v>
      </c>
      <c r="F160" s="191" t="s">
        <v>115</v>
      </c>
      <c r="H160" s="192">
        <v>429.09500000000003</v>
      </c>
      <c r="I160" s="193"/>
      <c r="L160" s="188"/>
      <c r="M160" s="194"/>
      <c r="N160" s="195"/>
      <c r="O160" s="195"/>
      <c r="P160" s="195"/>
      <c r="Q160" s="195"/>
      <c r="R160" s="195"/>
      <c r="S160" s="195"/>
      <c r="T160" s="196"/>
      <c r="AT160" s="197" t="s">
        <v>158</v>
      </c>
      <c r="AU160" s="197" t="s">
        <v>80</v>
      </c>
      <c r="AV160" s="11" t="s">
        <v>80</v>
      </c>
      <c r="AW160" s="11" t="s">
        <v>34</v>
      </c>
      <c r="AX160" s="11" t="s">
        <v>78</v>
      </c>
      <c r="AY160" s="197" t="s">
        <v>149</v>
      </c>
    </row>
    <row r="161" spans="2:65" s="1" customFormat="1" ht="22.5" customHeight="1">
      <c r="B161" s="175"/>
      <c r="C161" s="176" t="s">
        <v>10</v>
      </c>
      <c r="D161" s="176" t="s">
        <v>151</v>
      </c>
      <c r="E161" s="177" t="s">
        <v>273</v>
      </c>
      <c r="F161" s="178" t="s">
        <v>274</v>
      </c>
      <c r="G161" s="179" t="s">
        <v>188</v>
      </c>
      <c r="H161" s="180">
        <v>1364.403</v>
      </c>
      <c r="I161" s="181"/>
      <c r="J161" s="182">
        <f>ROUND(I161*H161,2)</f>
        <v>0</v>
      </c>
      <c r="K161" s="178" t="s">
        <v>155</v>
      </c>
      <c r="L161" s="41"/>
      <c r="M161" s="183" t="s">
        <v>5</v>
      </c>
      <c r="N161" s="184" t="s">
        <v>41</v>
      </c>
      <c r="O161" s="42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AR161" s="24" t="s">
        <v>156</v>
      </c>
      <c r="AT161" s="24" t="s">
        <v>151</v>
      </c>
      <c r="AU161" s="24" t="s">
        <v>80</v>
      </c>
      <c r="AY161" s="24" t="s">
        <v>149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24" t="s">
        <v>78</v>
      </c>
      <c r="BK161" s="187">
        <f>ROUND(I161*H161,2)</f>
        <v>0</v>
      </c>
      <c r="BL161" s="24" t="s">
        <v>156</v>
      </c>
      <c r="BM161" s="24" t="s">
        <v>275</v>
      </c>
    </row>
    <row r="162" spans="2:65" s="12" customFormat="1">
      <c r="B162" s="198"/>
      <c r="D162" s="199" t="s">
        <v>158</v>
      </c>
      <c r="E162" s="200" t="s">
        <v>5</v>
      </c>
      <c r="F162" s="201" t="s">
        <v>276</v>
      </c>
      <c r="H162" s="202" t="s">
        <v>5</v>
      </c>
      <c r="I162" s="203"/>
      <c r="L162" s="198"/>
      <c r="M162" s="204"/>
      <c r="N162" s="205"/>
      <c r="O162" s="205"/>
      <c r="P162" s="205"/>
      <c r="Q162" s="205"/>
      <c r="R162" s="205"/>
      <c r="S162" s="205"/>
      <c r="T162" s="206"/>
      <c r="AT162" s="202" t="s">
        <v>158</v>
      </c>
      <c r="AU162" s="202" t="s">
        <v>80</v>
      </c>
      <c r="AV162" s="12" t="s">
        <v>78</v>
      </c>
      <c r="AW162" s="12" t="s">
        <v>34</v>
      </c>
      <c r="AX162" s="12" t="s">
        <v>70</v>
      </c>
      <c r="AY162" s="202" t="s">
        <v>149</v>
      </c>
    </row>
    <row r="163" spans="2:65" s="11" customFormat="1">
      <c r="B163" s="188"/>
      <c r="D163" s="199" t="s">
        <v>158</v>
      </c>
      <c r="E163" s="197" t="s">
        <v>5</v>
      </c>
      <c r="F163" s="207" t="s">
        <v>277</v>
      </c>
      <c r="H163" s="208">
        <v>1316.221</v>
      </c>
      <c r="I163" s="193"/>
      <c r="L163" s="188"/>
      <c r="M163" s="194"/>
      <c r="N163" s="195"/>
      <c r="O163" s="195"/>
      <c r="P163" s="195"/>
      <c r="Q163" s="195"/>
      <c r="R163" s="195"/>
      <c r="S163" s="195"/>
      <c r="T163" s="196"/>
      <c r="AT163" s="197" t="s">
        <v>158</v>
      </c>
      <c r="AU163" s="197" t="s">
        <v>80</v>
      </c>
      <c r="AV163" s="11" t="s">
        <v>80</v>
      </c>
      <c r="AW163" s="11" t="s">
        <v>34</v>
      </c>
      <c r="AX163" s="11" t="s">
        <v>70</v>
      </c>
      <c r="AY163" s="197" t="s">
        <v>149</v>
      </c>
    </row>
    <row r="164" spans="2:65" s="11" customFormat="1">
      <c r="B164" s="188"/>
      <c r="D164" s="199" t="s">
        <v>158</v>
      </c>
      <c r="E164" s="197" t="s">
        <v>5</v>
      </c>
      <c r="F164" s="207" t="s">
        <v>278</v>
      </c>
      <c r="H164" s="208">
        <v>48.182000000000002</v>
      </c>
      <c r="I164" s="193"/>
      <c r="L164" s="188"/>
      <c r="M164" s="194"/>
      <c r="N164" s="195"/>
      <c r="O164" s="195"/>
      <c r="P164" s="195"/>
      <c r="Q164" s="195"/>
      <c r="R164" s="195"/>
      <c r="S164" s="195"/>
      <c r="T164" s="196"/>
      <c r="AT164" s="197" t="s">
        <v>158</v>
      </c>
      <c r="AU164" s="197" t="s">
        <v>80</v>
      </c>
      <c r="AV164" s="11" t="s">
        <v>80</v>
      </c>
      <c r="AW164" s="11" t="s">
        <v>34</v>
      </c>
      <c r="AX164" s="11" t="s">
        <v>70</v>
      </c>
      <c r="AY164" s="197" t="s">
        <v>149</v>
      </c>
    </row>
    <row r="165" spans="2:65" s="13" customFormat="1">
      <c r="B165" s="209"/>
      <c r="D165" s="189" t="s">
        <v>158</v>
      </c>
      <c r="E165" s="210" t="s">
        <v>99</v>
      </c>
      <c r="F165" s="211" t="s">
        <v>166</v>
      </c>
      <c r="H165" s="212">
        <v>1364.403</v>
      </c>
      <c r="I165" s="213"/>
      <c r="L165" s="209"/>
      <c r="M165" s="214"/>
      <c r="N165" s="215"/>
      <c r="O165" s="215"/>
      <c r="P165" s="215"/>
      <c r="Q165" s="215"/>
      <c r="R165" s="215"/>
      <c r="S165" s="215"/>
      <c r="T165" s="216"/>
      <c r="AT165" s="217" t="s">
        <v>158</v>
      </c>
      <c r="AU165" s="217" t="s">
        <v>80</v>
      </c>
      <c r="AV165" s="13" t="s">
        <v>156</v>
      </c>
      <c r="AW165" s="13" t="s">
        <v>34</v>
      </c>
      <c r="AX165" s="13" t="s">
        <v>78</v>
      </c>
      <c r="AY165" s="217" t="s">
        <v>149</v>
      </c>
    </row>
    <row r="166" spans="2:65" s="1" customFormat="1" ht="31.5" customHeight="1">
      <c r="B166" s="175"/>
      <c r="C166" s="176" t="s">
        <v>279</v>
      </c>
      <c r="D166" s="176" t="s">
        <v>151</v>
      </c>
      <c r="E166" s="177" t="s">
        <v>280</v>
      </c>
      <c r="F166" s="178" t="s">
        <v>281</v>
      </c>
      <c r="G166" s="179" t="s">
        <v>188</v>
      </c>
      <c r="H166" s="180">
        <v>6822.0150000000003</v>
      </c>
      <c r="I166" s="181"/>
      <c r="J166" s="182">
        <f>ROUND(I166*H166,2)</f>
        <v>0</v>
      </c>
      <c r="K166" s="178" t="s">
        <v>155</v>
      </c>
      <c r="L166" s="41"/>
      <c r="M166" s="183" t="s">
        <v>5</v>
      </c>
      <c r="N166" s="184" t="s">
        <v>41</v>
      </c>
      <c r="O166" s="42"/>
      <c r="P166" s="185">
        <f>O166*H166</f>
        <v>0</v>
      </c>
      <c r="Q166" s="185">
        <v>0</v>
      </c>
      <c r="R166" s="185">
        <f>Q166*H166</f>
        <v>0</v>
      </c>
      <c r="S166" s="185">
        <v>0</v>
      </c>
      <c r="T166" s="186">
        <f>S166*H166</f>
        <v>0</v>
      </c>
      <c r="AR166" s="24" t="s">
        <v>156</v>
      </c>
      <c r="AT166" s="24" t="s">
        <v>151</v>
      </c>
      <c r="AU166" s="24" t="s">
        <v>80</v>
      </c>
      <c r="AY166" s="24" t="s">
        <v>149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24" t="s">
        <v>78</v>
      </c>
      <c r="BK166" s="187">
        <f>ROUND(I166*H166,2)</f>
        <v>0</v>
      </c>
      <c r="BL166" s="24" t="s">
        <v>156</v>
      </c>
      <c r="BM166" s="24" t="s">
        <v>282</v>
      </c>
    </row>
    <row r="167" spans="2:65" s="11" customFormat="1">
      <c r="B167" s="188"/>
      <c r="D167" s="189" t="s">
        <v>158</v>
      </c>
      <c r="E167" s="190" t="s">
        <v>5</v>
      </c>
      <c r="F167" s="191" t="s">
        <v>283</v>
      </c>
      <c r="H167" s="192">
        <v>6822.0150000000003</v>
      </c>
      <c r="I167" s="193"/>
      <c r="L167" s="188"/>
      <c r="M167" s="194"/>
      <c r="N167" s="195"/>
      <c r="O167" s="195"/>
      <c r="P167" s="195"/>
      <c r="Q167" s="195"/>
      <c r="R167" s="195"/>
      <c r="S167" s="195"/>
      <c r="T167" s="196"/>
      <c r="AT167" s="197" t="s">
        <v>158</v>
      </c>
      <c r="AU167" s="197" t="s">
        <v>80</v>
      </c>
      <c r="AV167" s="11" t="s">
        <v>80</v>
      </c>
      <c r="AW167" s="11" t="s">
        <v>34</v>
      </c>
      <c r="AX167" s="11" t="s">
        <v>78</v>
      </c>
      <c r="AY167" s="197" t="s">
        <v>149</v>
      </c>
    </row>
    <row r="168" spans="2:65" s="1" customFormat="1" ht="22.5" customHeight="1">
      <c r="B168" s="175"/>
      <c r="C168" s="176" t="s">
        <v>284</v>
      </c>
      <c r="D168" s="176" t="s">
        <v>151</v>
      </c>
      <c r="E168" s="177" t="s">
        <v>285</v>
      </c>
      <c r="F168" s="178" t="s">
        <v>286</v>
      </c>
      <c r="G168" s="179" t="s">
        <v>188</v>
      </c>
      <c r="H168" s="180">
        <v>453.03500000000003</v>
      </c>
      <c r="I168" s="181"/>
      <c r="J168" s="182">
        <f>ROUND(I168*H168,2)</f>
        <v>0</v>
      </c>
      <c r="K168" s="178" t="s">
        <v>155</v>
      </c>
      <c r="L168" s="41"/>
      <c r="M168" s="183" t="s">
        <v>5</v>
      </c>
      <c r="N168" s="184" t="s">
        <v>41</v>
      </c>
      <c r="O168" s="42"/>
      <c r="P168" s="185">
        <f>O168*H168</f>
        <v>0</v>
      </c>
      <c r="Q168" s="185">
        <v>0</v>
      </c>
      <c r="R168" s="185">
        <f>Q168*H168</f>
        <v>0</v>
      </c>
      <c r="S168" s="185">
        <v>0</v>
      </c>
      <c r="T168" s="186">
        <f>S168*H168</f>
        <v>0</v>
      </c>
      <c r="AR168" s="24" t="s">
        <v>156</v>
      </c>
      <c r="AT168" s="24" t="s">
        <v>151</v>
      </c>
      <c r="AU168" s="24" t="s">
        <v>80</v>
      </c>
      <c r="AY168" s="24" t="s">
        <v>149</v>
      </c>
      <c r="BE168" s="187">
        <f>IF(N168="základní",J168,0)</f>
        <v>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24" t="s">
        <v>78</v>
      </c>
      <c r="BK168" s="187">
        <f>ROUND(I168*H168,2)</f>
        <v>0</v>
      </c>
      <c r="BL168" s="24" t="s">
        <v>156</v>
      </c>
      <c r="BM168" s="24" t="s">
        <v>287</v>
      </c>
    </row>
    <row r="169" spans="2:65" s="11" customFormat="1">
      <c r="B169" s="188"/>
      <c r="D169" s="199" t="s">
        <v>158</v>
      </c>
      <c r="E169" s="197" t="s">
        <v>5</v>
      </c>
      <c r="F169" s="207" t="s">
        <v>288</v>
      </c>
      <c r="H169" s="208">
        <v>23.94</v>
      </c>
      <c r="I169" s="193"/>
      <c r="L169" s="188"/>
      <c r="M169" s="194"/>
      <c r="N169" s="195"/>
      <c r="O169" s="195"/>
      <c r="P169" s="195"/>
      <c r="Q169" s="195"/>
      <c r="R169" s="195"/>
      <c r="S169" s="195"/>
      <c r="T169" s="196"/>
      <c r="AT169" s="197" t="s">
        <v>158</v>
      </c>
      <c r="AU169" s="197" t="s">
        <v>80</v>
      </c>
      <c r="AV169" s="11" t="s">
        <v>80</v>
      </c>
      <c r="AW169" s="11" t="s">
        <v>34</v>
      </c>
      <c r="AX169" s="11" t="s">
        <v>70</v>
      </c>
      <c r="AY169" s="197" t="s">
        <v>149</v>
      </c>
    </row>
    <row r="170" spans="2:65" s="11" customFormat="1">
      <c r="B170" s="188"/>
      <c r="D170" s="199" t="s">
        <v>158</v>
      </c>
      <c r="E170" s="197" t="s">
        <v>5</v>
      </c>
      <c r="F170" s="207" t="s">
        <v>289</v>
      </c>
      <c r="H170" s="208">
        <v>429.09500000000003</v>
      </c>
      <c r="I170" s="193"/>
      <c r="L170" s="188"/>
      <c r="M170" s="194"/>
      <c r="N170" s="195"/>
      <c r="O170" s="195"/>
      <c r="P170" s="195"/>
      <c r="Q170" s="195"/>
      <c r="R170" s="195"/>
      <c r="S170" s="195"/>
      <c r="T170" s="196"/>
      <c r="AT170" s="197" t="s">
        <v>158</v>
      </c>
      <c r="AU170" s="197" t="s">
        <v>80</v>
      </c>
      <c r="AV170" s="11" t="s">
        <v>80</v>
      </c>
      <c r="AW170" s="11" t="s">
        <v>34</v>
      </c>
      <c r="AX170" s="11" t="s">
        <v>70</v>
      </c>
      <c r="AY170" s="197" t="s">
        <v>149</v>
      </c>
    </row>
    <row r="171" spans="2:65" s="13" customFormat="1">
      <c r="B171" s="209"/>
      <c r="D171" s="189" t="s">
        <v>158</v>
      </c>
      <c r="E171" s="210" t="s">
        <v>5</v>
      </c>
      <c r="F171" s="211" t="s">
        <v>166</v>
      </c>
      <c r="H171" s="212">
        <v>453.03500000000003</v>
      </c>
      <c r="I171" s="213"/>
      <c r="L171" s="209"/>
      <c r="M171" s="214"/>
      <c r="N171" s="215"/>
      <c r="O171" s="215"/>
      <c r="P171" s="215"/>
      <c r="Q171" s="215"/>
      <c r="R171" s="215"/>
      <c r="S171" s="215"/>
      <c r="T171" s="216"/>
      <c r="AT171" s="217" t="s">
        <v>158</v>
      </c>
      <c r="AU171" s="217" t="s">
        <v>80</v>
      </c>
      <c r="AV171" s="13" t="s">
        <v>156</v>
      </c>
      <c r="AW171" s="13" t="s">
        <v>34</v>
      </c>
      <c r="AX171" s="13" t="s">
        <v>78</v>
      </c>
      <c r="AY171" s="217" t="s">
        <v>149</v>
      </c>
    </row>
    <row r="172" spans="2:65" s="1" customFormat="1" ht="22.5" customHeight="1">
      <c r="B172" s="175"/>
      <c r="C172" s="176" t="s">
        <v>290</v>
      </c>
      <c r="D172" s="176" t="s">
        <v>151</v>
      </c>
      <c r="E172" s="177" t="s">
        <v>291</v>
      </c>
      <c r="F172" s="178" t="s">
        <v>292</v>
      </c>
      <c r="G172" s="179" t="s">
        <v>188</v>
      </c>
      <c r="H172" s="180">
        <v>1364.403</v>
      </c>
      <c r="I172" s="181"/>
      <c r="J172" s="182">
        <f>ROUND(I172*H172,2)</f>
        <v>0</v>
      </c>
      <c r="K172" s="178" t="s">
        <v>155</v>
      </c>
      <c r="L172" s="41"/>
      <c r="M172" s="183" t="s">
        <v>5</v>
      </c>
      <c r="N172" s="184" t="s">
        <v>41</v>
      </c>
      <c r="O172" s="42"/>
      <c r="P172" s="185">
        <f>O172*H172</f>
        <v>0</v>
      </c>
      <c r="Q172" s="185">
        <v>0</v>
      </c>
      <c r="R172" s="185">
        <f>Q172*H172</f>
        <v>0</v>
      </c>
      <c r="S172" s="185">
        <v>0</v>
      </c>
      <c r="T172" s="186">
        <f>S172*H172</f>
        <v>0</v>
      </c>
      <c r="AR172" s="24" t="s">
        <v>156</v>
      </c>
      <c r="AT172" s="24" t="s">
        <v>151</v>
      </c>
      <c r="AU172" s="24" t="s">
        <v>80</v>
      </c>
      <c r="AY172" s="24" t="s">
        <v>149</v>
      </c>
      <c r="BE172" s="187">
        <f>IF(N172="základní",J172,0)</f>
        <v>0</v>
      </c>
      <c r="BF172" s="187">
        <f>IF(N172="snížená",J172,0)</f>
        <v>0</v>
      </c>
      <c r="BG172" s="187">
        <f>IF(N172="zákl. přenesená",J172,0)</f>
        <v>0</v>
      </c>
      <c r="BH172" s="187">
        <f>IF(N172="sníž. přenesená",J172,0)</f>
        <v>0</v>
      </c>
      <c r="BI172" s="187">
        <f>IF(N172="nulová",J172,0)</f>
        <v>0</v>
      </c>
      <c r="BJ172" s="24" t="s">
        <v>78</v>
      </c>
      <c r="BK172" s="187">
        <f>ROUND(I172*H172,2)</f>
        <v>0</v>
      </c>
      <c r="BL172" s="24" t="s">
        <v>156</v>
      </c>
      <c r="BM172" s="24" t="s">
        <v>293</v>
      </c>
    </row>
    <row r="173" spans="2:65" s="11" customFormat="1">
      <c r="B173" s="188"/>
      <c r="D173" s="189" t="s">
        <v>158</v>
      </c>
      <c r="E173" s="190" t="s">
        <v>5</v>
      </c>
      <c r="F173" s="191" t="s">
        <v>99</v>
      </c>
      <c r="H173" s="192">
        <v>1364.403</v>
      </c>
      <c r="I173" s="193"/>
      <c r="L173" s="188"/>
      <c r="M173" s="194"/>
      <c r="N173" s="195"/>
      <c r="O173" s="195"/>
      <c r="P173" s="195"/>
      <c r="Q173" s="195"/>
      <c r="R173" s="195"/>
      <c r="S173" s="195"/>
      <c r="T173" s="196"/>
      <c r="AT173" s="197" t="s">
        <v>158</v>
      </c>
      <c r="AU173" s="197" t="s">
        <v>80</v>
      </c>
      <c r="AV173" s="11" t="s">
        <v>80</v>
      </c>
      <c r="AW173" s="11" t="s">
        <v>34</v>
      </c>
      <c r="AX173" s="11" t="s">
        <v>78</v>
      </c>
      <c r="AY173" s="197" t="s">
        <v>149</v>
      </c>
    </row>
    <row r="174" spans="2:65" s="1" customFormat="1" ht="22.5" customHeight="1">
      <c r="B174" s="175"/>
      <c r="C174" s="176" t="s">
        <v>294</v>
      </c>
      <c r="D174" s="176" t="s">
        <v>151</v>
      </c>
      <c r="E174" s="177" t="s">
        <v>295</v>
      </c>
      <c r="F174" s="178" t="s">
        <v>296</v>
      </c>
      <c r="G174" s="179" t="s">
        <v>297</v>
      </c>
      <c r="H174" s="180">
        <v>2278.5529999999999</v>
      </c>
      <c r="I174" s="181"/>
      <c r="J174" s="182">
        <f>ROUND(I174*H174,2)</f>
        <v>0</v>
      </c>
      <c r="K174" s="178" t="s">
        <v>155</v>
      </c>
      <c r="L174" s="41"/>
      <c r="M174" s="183" t="s">
        <v>5</v>
      </c>
      <c r="N174" s="184" t="s">
        <v>41</v>
      </c>
      <c r="O174" s="42"/>
      <c r="P174" s="185">
        <f>O174*H174</f>
        <v>0</v>
      </c>
      <c r="Q174" s="185">
        <v>0</v>
      </c>
      <c r="R174" s="185">
        <f>Q174*H174</f>
        <v>0</v>
      </c>
      <c r="S174" s="185">
        <v>0</v>
      </c>
      <c r="T174" s="186">
        <f>S174*H174</f>
        <v>0</v>
      </c>
      <c r="AR174" s="24" t="s">
        <v>156</v>
      </c>
      <c r="AT174" s="24" t="s">
        <v>151</v>
      </c>
      <c r="AU174" s="24" t="s">
        <v>80</v>
      </c>
      <c r="AY174" s="24" t="s">
        <v>149</v>
      </c>
      <c r="BE174" s="187">
        <f>IF(N174="základní",J174,0)</f>
        <v>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24" t="s">
        <v>78</v>
      </c>
      <c r="BK174" s="187">
        <f>ROUND(I174*H174,2)</f>
        <v>0</v>
      </c>
      <c r="BL174" s="24" t="s">
        <v>156</v>
      </c>
      <c r="BM174" s="24" t="s">
        <v>298</v>
      </c>
    </row>
    <row r="175" spans="2:65" s="11" customFormat="1">
      <c r="B175" s="188"/>
      <c r="D175" s="189" t="s">
        <v>158</v>
      </c>
      <c r="E175" s="190" t="s">
        <v>5</v>
      </c>
      <c r="F175" s="191" t="s">
        <v>299</v>
      </c>
      <c r="H175" s="192">
        <v>2278.5529999999999</v>
      </c>
      <c r="I175" s="193"/>
      <c r="L175" s="188"/>
      <c r="M175" s="194"/>
      <c r="N175" s="195"/>
      <c r="O175" s="195"/>
      <c r="P175" s="195"/>
      <c r="Q175" s="195"/>
      <c r="R175" s="195"/>
      <c r="S175" s="195"/>
      <c r="T175" s="196"/>
      <c r="AT175" s="197" t="s">
        <v>158</v>
      </c>
      <c r="AU175" s="197" t="s">
        <v>80</v>
      </c>
      <c r="AV175" s="11" t="s">
        <v>80</v>
      </c>
      <c r="AW175" s="11" t="s">
        <v>34</v>
      </c>
      <c r="AX175" s="11" t="s">
        <v>78</v>
      </c>
      <c r="AY175" s="197" t="s">
        <v>149</v>
      </c>
    </row>
    <row r="176" spans="2:65" s="1" customFormat="1" ht="22.5" customHeight="1">
      <c r="B176" s="175"/>
      <c r="C176" s="176" t="s">
        <v>300</v>
      </c>
      <c r="D176" s="176" t="s">
        <v>151</v>
      </c>
      <c r="E176" s="177" t="s">
        <v>301</v>
      </c>
      <c r="F176" s="178" t="s">
        <v>302</v>
      </c>
      <c r="G176" s="179" t="s">
        <v>188</v>
      </c>
      <c r="H176" s="180">
        <v>869.24800000000005</v>
      </c>
      <c r="I176" s="181"/>
      <c r="J176" s="182">
        <f>ROUND(I176*H176,2)</f>
        <v>0</v>
      </c>
      <c r="K176" s="178" t="s">
        <v>155</v>
      </c>
      <c r="L176" s="41"/>
      <c r="M176" s="183" t="s">
        <v>5</v>
      </c>
      <c r="N176" s="184" t="s">
        <v>41</v>
      </c>
      <c r="O176" s="42"/>
      <c r="P176" s="185">
        <f>O176*H176</f>
        <v>0</v>
      </c>
      <c r="Q176" s="185">
        <v>0</v>
      </c>
      <c r="R176" s="185">
        <f>Q176*H176</f>
        <v>0</v>
      </c>
      <c r="S176" s="185">
        <v>0</v>
      </c>
      <c r="T176" s="186">
        <f>S176*H176</f>
        <v>0</v>
      </c>
      <c r="AR176" s="24" t="s">
        <v>156</v>
      </c>
      <c r="AT176" s="24" t="s">
        <v>151</v>
      </c>
      <c r="AU176" s="24" t="s">
        <v>80</v>
      </c>
      <c r="AY176" s="24" t="s">
        <v>149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24" t="s">
        <v>78</v>
      </c>
      <c r="BK176" s="187">
        <f>ROUND(I176*H176,2)</f>
        <v>0</v>
      </c>
      <c r="BL176" s="24" t="s">
        <v>156</v>
      </c>
      <c r="BM176" s="24" t="s">
        <v>303</v>
      </c>
    </row>
    <row r="177" spans="2:65" s="12" customFormat="1">
      <c r="B177" s="198"/>
      <c r="D177" s="199" t="s">
        <v>158</v>
      </c>
      <c r="E177" s="200" t="s">
        <v>5</v>
      </c>
      <c r="F177" s="201" t="s">
        <v>304</v>
      </c>
      <c r="H177" s="202" t="s">
        <v>5</v>
      </c>
      <c r="I177" s="203"/>
      <c r="L177" s="198"/>
      <c r="M177" s="204"/>
      <c r="N177" s="205"/>
      <c r="O177" s="205"/>
      <c r="P177" s="205"/>
      <c r="Q177" s="205"/>
      <c r="R177" s="205"/>
      <c r="S177" s="205"/>
      <c r="T177" s="206"/>
      <c r="AT177" s="202" t="s">
        <v>158</v>
      </c>
      <c r="AU177" s="202" t="s">
        <v>80</v>
      </c>
      <c r="AV177" s="12" t="s">
        <v>78</v>
      </c>
      <c r="AW177" s="12" t="s">
        <v>34</v>
      </c>
      <c r="AX177" s="12" t="s">
        <v>70</v>
      </c>
      <c r="AY177" s="202" t="s">
        <v>149</v>
      </c>
    </row>
    <row r="178" spans="2:65" s="11" customFormat="1">
      <c r="B178" s="188"/>
      <c r="D178" s="199" t="s">
        <v>158</v>
      </c>
      <c r="E178" s="197" t="s">
        <v>5</v>
      </c>
      <c r="F178" s="207" t="s">
        <v>305</v>
      </c>
      <c r="H178" s="208">
        <v>21.785</v>
      </c>
      <c r="I178" s="193"/>
      <c r="L178" s="188"/>
      <c r="M178" s="194"/>
      <c r="N178" s="195"/>
      <c r="O178" s="195"/>
      <c r="P178" s="195"/>
      <c r="Q178" s="195"/>
      <c r="R178" s="195"/>
      <c r="S178" s="195"/>
      <c r="T178" s="196"/>
      <c r="AT178" s="197" t="s">
        <v>158</v>
      </c>
      <c r="AU178" s="197" t="s">
        <v>80</v>
      </c>
      <c r="AV178" s="11" t="s">
        <v>80</v>
      </c>
      <c r="AW178" s="11" t="s">
        <v>34</v>
      </c>
      <c r="AX178" s="11" t="s">
        <v>70</v>
      </c>
      <c r="AY178" s="197" t="s">
        <v>149</v>
      </c>
    </row>
    <row r="179" spans="2:65" s="11" customFormat="1">
      <c r="B179" s="188"/>
      <c r="D179" s="199" t="s">
        <v>158</v>
      </c>
      <c r="E179" s="197" t="s">
        <v>5</v>
      </c>
      <c r="F179" s="207" t="s">
        <v>306</v>
      </c>
      <c r="H179" s="208">
        <v>82.194000000000003</v>
      </c>
      <c r="I179" s="193"/>
      <c r="L179" s="188"/>
      <c r="M179" s="194"/>
      <c r="N179" s="195"/>
      <c r="O179" s="195"/>
      <c r="P179" s="195"/>
      <c r="Q179" s="195"/>
      <c r="R179" s="195"/>
      <c r="S179" s="195"/>
      <c r="T179" s="196"/>
      <c r="AT179" s="197" t="s">
        <v>158</v>
      </c>
      <c r="AU179" s="197" t="s">
        <v>80</v>
      </c>
      <c r="AV179" s="11" t="s">
        <v>80</v>
      </c>
      <c r="AW179" s="11" t="s">
        <v>34</v>
      </c>
      <c r="AX179" s="11" t="s">
        <v>70</v>
      </c>
      <c r="AY179" s="197" t="s">
        <v>149</v>
      </c>
    </row>
    <row r="180" spans="2:65" s="11" customFormat="1">
      <c r="B180" s="188"/>
      <c r="D180" s="199" t="s">
        <v>158</v>
      </c>
      <c r="E180" s="197" t="s">
        <v>5</v>
      </c>
      <c r="F180" s="207" t="s">
        <v>307</v>
      </c>
      <c r="H180" s="208">
        <v>145.22800000000001</v>
      </c>
      <c r="I180" s="193"/>
      <c r="L180" s="188"/>
      <c r="M180" s="194"/>
      <c r="N180" s="195"/>
      <c r="O180" s="195"/>
      <c r="P180" s="195"/>
      <c r="Q180" s="195"/>
      <c r="R180" s="195"/>
      <c r="S180" s="195"/>
      <c r="T180" s="196"/>
      <c r="AT180" s="197" t="s">
        <v>158</v>
      </c>
      <c r="AU180" s="197" t="s">
        <v>80</v>
      </c>
      <c r="AV180" s="11" t="s">
        <v>80</v>
      </c>
      <c r="AW180" s="11" t="s">
        <v>34</v>
      </c>
      <c r="AX180" s="11" t="s">
        <v>70</v>
      </c>
      <c r="AY180" s="197" t="s">
        <v>149</v>
      </c>
    </row>
    <row r="181" spans="2:65" s="11" customFormat="1">
      <c r="B181" s="188"/>
      <c r="D181" s="199" t="s">
        <v>158</v>
      </c>
      <c r="E181" s="197" t="s">
        <v>5</v>
      </c>
      <c r="F181" s="207" t="s">
        <v>308</v>
      </c>
      <c r="H181" s="208">
        <v>159.297</v>
      </c>
      <c r="I181" s="193"/>
      <c r="L181" s="188"/>
      <c r="M181" s="194"/>
      <c r="N181" s="195"/>
      <c r="O181" s="195"/>
      <c r="P181" s="195"/>
      <c r="Q181" s="195"/>
      <c r="R181" s="195"/>
      <c r="S181" s="195"/>
      <c r="T181" s="196"/>
      <c r="AT181" s="197" t="s">
        <v>158</v>
      </c>
      <c r="AU181" s="197" t="s">
        <v>80</v>
      </c>
      <c r="AV181" s="11" t="s">
        <v>80</v>
      </c>
      <c r="AW181" s="11" t="s">
        <v>34</v>
      </c>
      <c r="AX181" s="11" t="s">
        <v>70</v>
      </c>
      <c r="AY181" s="197" t="s">
        <v>149</v>
      </c>
    </row>
    <row r="182" spans="2:65" s="11" customFormat="1">
      <c r="B182" s="188"/>
      <c r="D182" s="199" t="s">
        <v>158</v>
      </c>
      <c r="E182" s="197" t="s">
        <v>5</v>
      </c>
      <c r="F182" s="207" t="s">
        <v>309</v>
      </c>
      <c r="H182" s="208">
        <v>181.071</v>
      </c>
      <c r="I182" s="193"/>
      <c r="L182" s="188"/>
      <c r="M182" s="194"/>
      <c r="N182" s="195"/>
      <c r="O182" s="195"/>
      <c r="P182" s="195"/>
      <c r="Q182" s="195"/>
      <c r="R182" s="195"/>
      <c r="S182" s="195"/>
      <c r="T182" s="196"/>
      <c r="AT182" s="197" t="s">
        <v>158</v>
      </c>
      <c r="AU182" s="197" t="s">
        <v>80</v>
      </c>
      <c r="AV182" s="11" t="s">
        <v>80</v>
      </c>
      <c r="AW182" s="11" t="s">
        <v>34</v>
      </c>
      <c r="AX182" s="11" t="s">
        <v>70</v>
      </c>
      <c r="AY182" s="197" t="s">
        <v>149</v>
      </c>
    </row>
    <row r="183" spans="2:65" s="11" customFormat="1">
      <c r="B183" s="188"/>
      <c r="D183" s="199" t="s">
        <v>158</v>
      </c>
      <c r="E183" s="197" t="s">
        <v>5</v>
      </c>
      <c r="F183" s="207" t="s">
        <v>310</v>
      </c>
      <c r="H183" s="208">
        <v>103.604</v>
      </c>
      <c r="I183" s="193"/>
      <c r="L183" s="188"/>
      <c r="M183" s="194"/>
      <c r="N183" s="195"/>
      <c r="O183" s="195"/>
      <c r="P183" s="195"/>
      <c r="Q183" s="195"/>
      <c r="R183" s="195"/>
      <c r="S183" s="195"/>
      <c r="T183" s="196"/>
      <c r="AT183" s="197" t="s">
        <v>158</v>
      </c>
      <c r="AU183" s="197" t="s">
        <v>80</v>
      </c>
      <c r="AV183" s="11" t="s">
        <v>80</v>
      </c>
      <c r="AW183" s="11" t="s">
        <v>34</v>
      </c>
      <c r="AX183" s="11" t="s">
        <v>70</v>
      </c>
      <c r="AY183" s="197" t="s">
        <v>149</v>
      </c>
    </row>
    <row r="184" spans="2:65" s="11" customFormat="1">
      <c r="B184" s="188"/>
      <c r="D184" s="199" t="s">
        <v>158</v>
      </c>
      <c r="E184" s="197" t="s">
        <v>5</v>
      </c>
      <c r="F184" s="207" t="s">
        <v>311</v>
      </c>
      <c r="H184" s="208">
        <v>89.947000000000003</v>
      </c>
      <c r="I184" s="193"/>
      <c r="L184" s="188"/>
      <c r="M184" s="194"/>
      <c r="N184" s="195"/>
      <c r="O184" s="195"/>
      <c r="P184" s="195"/>
      <c r="Q184" s="195"/>
      <c r="R184" s="195"/>
      <c r="S184" s="195"/>
      <c r="T184" s="196"/>
      <c r="AT184" s="197" t="s">
        <v>158</v>
      </c>
      <c r="AU184" s="197" t="s">
        <v>80</v>
      </c>
      <c r="AV184" s="11" t="s">
        <v>80</v>
      </c>
      <c r="AW184" s="11" t="s">
        <v>34</v>
      </c>
      <c r="AX184" s="11" t="s">
        <v>70</v>
      </c>
      <c r="AY184" s="197" t="s">
        <v>149</v>
      </c>
    </row>
    <row r="185" spans="2:65" s="12" customFormat="1">
      <c r="B185" s="198"/>
      <c r="D185" s="199" t="s">
        <v>158</v>
      </c>
      <c r="E185" s="200" t="s">
        <v>5</v>
      </c>
      <c r="F185" s="201" t="s">
        <v>164</v>
      </c>
      <c r="H185" s="202" t="s">
        <v>5</v>
      </c>
      <c r="I185" s="203"/>
      <c r="L185" s="198"/>
      <c r="M185" s="204"/>
      <c r="N185" s="205"/>
      <c r="O185" s="205"/>
      <c r="P185" s="205"/>
      <c r="Q185" s="205"/>
      <c r="R185" s="205"/>
      <c r="S185" s="205"/>
      <c r="T185" s="206"/>
      <c r="AT185" s="202" t="s">
        <v>158</v>
      </c>
      <c r="AU185" s="202" t="s">
        <v>80</v>
      </c>
      <c r="AV185" s="12" t="s">
        <v>78</v>
      </c>
      <c r="AW185" s="12" t="s">
        <v>34</v>
      </c>
      <c r="AX185" s="12" t="s">
        <v>70</v>
      </c>
      <c r="AY185" s="202" t="s">
        <v>149</v>
      </c>
    </row>
    <row r="186" spans="2:65" s="11" customFormat="1">
      <c r="B186" s="188"/>
      <c r="D186" s="199" t="s">
        <v>158</v>
      </c>
      <c r="E186" s="197" t="s">
        <v>5</v>
      </c>
      <c r="F186" s="207" t="s">
        <v>312</v>
      </c>
      <c r="H186" s="208">
        <v>121.88200000000001</v>
      </c>
      <c r="I186" s="193"/>
      <c r="L186" s="188"/>
      <c r="M186" s="194"/>
      <c r="N186" s="195"/>
      <c r="O186" s="195"/>
      <c r="P186" s="195"/>
      <c r="Q186" s="195"/>
      <c r="R186" s="195"/>
      <c r="S186" s="195"/>
      <c r="T186" s="196"/>
      <c r="AT186" s="197" t="s">
        <v>158</v>
      </c>
      <c r="AU186" s="197" t="s">
        <v>80</v>
      </c>
      <c r="AV186" s="11" t="s">
        <v>80</v>
      </c>
      <c r="AW186" s="11" t="s">
        <v>34</v>
      </c>
      <c r="AX186" s="11" t="s">
        <v>70</v>
      </c>
      <c r="AY186" s="197" t="s">
        <v>149</v>
      </c>
    </row>
    <row r="187" spans="2:65" s="11" customFormat="1">
      <c r="B187" s="188"/>
      <c r="D187" s="199" t="s">
        <v>158</v>
      </c>
      <c r="E187" s="197" t="s">
        <v>5</v>
      </c>
      <c r="F187" s="207" t="s">
        <v>313</v>
      </c>
      <c r="H187" s="208">
        <v>-35.76</v>
      </c>
      <c r="I187" s="193"/>
      <c r="L187" s="188"/>
      <c r="M187" s="194"/>
      <c r="N187" s="195"/>
      <c r="O187" s="195"/>
      <c r="P187" s="195"/>
      <c r="Q187" s="195"/>
      <c r="R187" s="195"/>
      <c r="S187" s="195"/>
      <c r="T187" s="196"/>
      <c r="AT187" s="197" t="s">
        <v>158</v>
      </c>
      <c r="AU187" s="197" t="s">
        <v>80</v>
      </c>
      <c r="AV187" s="11" t="s">
        <v>80</v>
      </c>
      <c r="AW187" s="11" t="s">
        <v>34</v>
      </c>
      <c r="AX187" s="11" t="s">
        <v>70</v>
      </c>
      <c r="AY187" s="197" t="s">
        <v>149</v>
      </c>
    </row>
    <row r="188" spans="2:65" s="13" customFormat="1">
      <c r="B188" s="209"/>
      <c r="D188" s="189" t="s">
        <v>158</v>
      </c>
      <c r="E188" s="210" t="s">
        <v>109</v>
      </c>
      <c r="F188" s="211" t="s">
        <v>166</v>
      </c>
      <c r="H188" s="212">
        <v>869.24800000000005</v>
      </c>
      <c r="I188" s="213"/>
      <c r="L188" s="209"/>
      <c r="M188" s="214"/>
      <c r="N188" s="215"/>
      <c r="O188" s="215"/>
      <c r="P188" s="215"/>
      <c r="Q188" s="215"/>
      <c r="R188" s="215"/>
      <c r="S188" s="215"/>
      <c r="T188" s="216"/>
      <c r="AT188" s="217" t="s">
        <v>158</v>
      </c>
      <c r="AU188" s="217" t="s">
        <v>80</v>
      </c>
      <c r="AV188" s="13" t="s">
        <v>156</v>
      </c>
      <c r="AW188" s="13" t="s">
        <v>34</v>
      </c>
      <c r="AX188" s="13" t="s">
        <v>78</v>
      </c>
      <c r="AY188" s="217" t="s">
        <v>149</v>
      </c>
    </row>
    <row r="189" spans="2:65" s="1" customFormat="1" ht="22.5" customHeight="1">
      <c r="B189" s="175"/>
      <c r="C189" s="226" t="s">
        <v>314</v>
      </c>
      <c r="D189" s="226" t="s">
        <v>315</v>
      </c>
      <c r="E189" s="227" t="s">
        <v>316</v>
      </c>
      <c r="F189" s="228" t="s">
        <v>317</v>
      </c>
      <c r="G189" s="229" t="s">
        <v>297</v>
      </c>
      <c r="H189" s="230">
        <v>1738.4960000000001</v>
      </c>
      <c r="I189" s="231"/>
      <c r="J189" s="232">
        <f>ROUND(I189*H189,2)</f>
        <v>0</v>
      </c>
      <c r="K189" s="228" t="s">
        <v>155</v>
      </c>
      <c r="L189" s="233"/>
      <c r="M189" s="234" t="s">
        <v>5</v>
      </c>
      <c r="N189" s="235" t="s">
        <v>41</v>
      </c>
      <c r="O189" s="42"/>
      <c r="P189" s="185">
        <f>O189*H189</f>
        <v>0</v>
      </c>
      <c r="Q189" s="185">
        <v>1</v>
      </c>
      <c r="R189" s="185">
        <f>Q189*H189</f>
        <v>1738.4960000000001</v>
      </c>
      <c r="S189" s="185">
        <v>0</v>
      </c>
      <c r="T189" s="186">
        <f>S189*H189</f>
        <v>0</v>
      </c>
      <c r="AR189" s="24" t="s">
        <v>191</v>
      </c>
      <c r="AT189" s="24" t="s">
        <v>315</v>
      </c>
      <c r="AU189" s="24" t="s">
        <v>80</v>
      </c>
      <c r="AY189" s="24" t="s">
        <v>149</v>
      </c>
      <c r="BE189" s="187">
        <f>IF(N189="základní",J189,0)</f>
        <v>0</v>
      </c>
      <c r="BF189" s="187">
        <f>IF(N189="snížená",J189,0)</f>
        <v>0</v>
      </c>
      <c r="BG189" s="187">
        <f>IF(N189="zákl. přenesená",J189,0)</f>
        <v>0</v>
      </c>
      <c r="BH189" s="187">
        <f>IF(N189="sníž. přenesená",J189,0)</f>
        <v>0</v>
      </c>
      <c r="BI189" s="187">
        <f>IF(N189="nulová",J189,0)</f>
        <v>0</v>
      </c>
      <c r="BJ189" s="24" t="s">
        <v>78</v>
      </c>
      <c r="BK189" s="187">
        <f>ROUND(I189*H189,2)</f>
        <v>0</v>
      </c>
      <c r="BL189" s="24" t="s">
        <v>156</v>
      </c>
      <c r="BM189" s="24" t="s">
        <v>318</v>
      </c>
    </row>
    <row r="190" spans="2:65" s="11" customFormat="1">
      <c r="B190" s="188"/>
      <c r="D190" s="189" t="s">
        <v>158</v>
      </c>
      <c r="E190" s="190" t="s">
        <v>5</v>
      </c>
      <c r="F190" s="191" t="s">
        <v>319</v>
      </c>
      <c r="H190" s="192">
        <v>1738.4960000000001</v>
      </c>
      <c r="I190" s="193"/>
      <c r="L190" s="188"/>
      <c r="M190" s="194"/>
      <c r="N190" s="195"/>
      <c r="O190" s="195"/>
      <c r="P190" s="195"/>
      <c r="Q190" s="195"/>
      <c r="R190" s="195"/>
      <c r="S190" s="195"/>
      <c r="T190" s="196"/>
      <c r="AT190" s="197" t="s">
        <v>158</v>
      </c>
      <c r="AU190" s="197" t="s">
        <v>80</v>
      </c>
      <c r="AV190" s="11" t="s">
        <v>80</v>
      </c>
      <c r="AW190" s="11" t="s">
        <v>34</v>
      </c>
      <c r="AX190" s="11" t="s">
        <v>78</v>
      </c>
      <c r="AY190" s="197" t="s">
        <v>149</v>
      </c>
    </row>
    <row r="191" spans="2:65" s="1" customFormat="1" ht="22.5" customHeight="1">
      <c r="B191" s="175"/>
      <c r="C191" s="176" t="s">
        <v>320</v>
      </c>
      <c r="D191" s="176" t="s">
        <v>151</v>
      </c>
      <c r="E191" s="177" t="s">
        <v>301</v>
      </c>
      <c r="F191" s="178" t="s">
        <v>302</v>
      </c>
      <c r="G191" s="179" t="s">
        <v>188</v>
      </c>
      <c r="H191" s="180">
        <v>429.09500000000003</v>
      </c>
      <c r="I191" s="181"/>
      <c r="J191" s="182">
        <f>ROUND(I191*H191,2)</f>
        <v>0</v>
      </c>
      <c r="K191" s="178" t="s">
        <v>155</v>
      </c>
      <c r="L191" s="41"/>
      <c r="M191" s="183" t="s">
        <v>5</v>
      </c>
      <c r="N191" s="184" t="s">
        <v>41</v>
      </c>
      <c r="O191" s="42"/>
      <c r="P191" s="185">
        <f>O191*H191</f>
        <v>0</v>
      </c>
      <c r="Q191" s="185">
        <v>0</v>
      </c>
      <c r="R191" s="185">
        <f>Q191*H191</f>
        <v>0</v>
      </c>
      <c r="S191" s="185">
        <v>0</v>
      </c>
      <c r="T191" s="186">
        <f>S191*H191</f>
        <v>0</v>
      </c>
      <c r="AR191" s="24" t="s">
        <v>156</v>
      </c>
      <c r="AT191" s="24" t="s">
        <v>151</v>
      </c>
      <c r="AU191" s="24" t="s">
        <v>80</v>
      </c>
      <c r="AY191" s="24" t="s">
        <v>149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24" t="s">
        <v>78</v>
      </c>
      <c r="BK191" s="187">
        <f>ROUND(I191*H191,2)</f>
        <v>0</v>
      </c>
      <c r="BL191" s="24" t="s">
        <v>156</v>
      </c>
      <c r="BM191" s="24" t="s">
        <v>321</v>
      </c>
    </row>
    <row r="192" spans="2:65" s="12" customFormat="1">
      <c r="B192" s="198"/>
      <c r="D192" s="199" t="s">
        <v>158</v>
      </c>
      <c r="E192" s="200" t="s">
        <v>5</v>
      </c>
      <c r="F192" s="201" t="s">
        <v>322</v>
      </c>
      <c r="H192" s="202" t="s">
        <v>5</v>
      </c>
      <c r="I192" s="203"/>
      <c r="L192" s="198"/>
      <c r="M192" s="204"/>
      <c r="N192" s="205"/>
      <c r="O192" s="205"/>
      <c r="P192" s="205"/>
      <c r="Q192" s="205"/>
      <c r="R192" s="205"/>
      <c r="S192" s="205"/>
      <c r="T192" s="206"/>
      <c r="AT192" s="202" t="s">
        <v>158</v>
      </c>
      <c r="AU192" s="202" t="s">
        <v>80</v>
      </c>
      <c r="AV192" s="12" t="s">
        <v>78</v>
      </c>
      <c r="AW192" s="12" t="s">
        <v>34</v>
      </c>
      <c r="AX192" s="12" t="s">
        <v>70</v>
      </c>
      <c r="AY192" s="202" t="s">
        <v>149</v>
      </c>
    </row>
    <row r="193" spans="2:65" s="11" customFormat="1">
      <c r="B193" s="188"/>
      <c r="D193" s="199" t="s">
        <v>158</v>
      </c>
      <c r="E193" s="197" t="s">
        <v>5</v>
      </c>
      <c r="F193" s="207" t="s">
        <v>323</v>
      </c>
      <c r="H193" s="208">
        <v>477.27699999999999</v>
      </c>
      <c r="I193" s="193"/>
      <c r="L193" s="188"/>
      <c r="M193" s="194"/>
      <c r="N193" s="195"/>
      <c r="O193" s="195"/>
      <c r="P193" s="195"/>
      <c r="Q193" s="195"/>
      <c r="R193" s="195"/>
      <c r="S193" s="195"/>
      <c r="T193" s="196"/>
      <c r="AT193" s="197" t="s">
        <v>158</v>
      </c>
      <c r="AU193" s="197" t="s">
        <v>80</v>
      </c>
      <c r="AV193" s="11" t="s">
        <v>80</v>
      </c>
      <c r="AW193" s="11" t="s">
        <v>34</v>
      </c>
      <c r="AX193" s="11" t="s">
        <v>70</v>
      </c>
      <c r="AY193" s="197" t="s">
        <v>149</v>
      </c>
    </row>
    <row r="194" spans="2:65" s="11" customFormat="1">
      <c r="B194" s="188"/>
      <c r="D194" s="199" t="s">
        <v>158</v>
      </c>
      <c r="E194" s="197" t="s">
        <v>5</v>
      </c>
      <c r="F194" s="207" t="s">
        <v>324</v>
      </c>
      <c r="H194" s="208">
        <v>-48.182000000000002</v>
      </c>
      <c r="I194" s="193"/>
      <c r="L194" s="188"/>
      <c r="M194" s="194"/>
      <c r="N194" s="195"/>
      <c r="O194" s="195"/>
      <c r="P194" s="195"/>
      <c r="Q194" s="195"/>
      <c r="R194" s="195"/>
      <c r="S194" s="195"/>
      <c r="T194" s="196"/>
      <c r="AT194" s="197" t="s">
        <v>158</v>
      </c>
      <c r="AU194" s="197" t="s">
        <v>80</v>
      </c>
      <c r="AV194" s="11" t="s">
        <v>80</v>
      </c>
      <c r="AW194" s="11" t="s">
        <v>34</v>
      </c>
      <c r="AX194" s="11" t="s">
        <v>70</v>
      </c>
      <c r="AY194" s="197" t="s">
        <v>149</v>
      </c>
    </row>
    <row r="195" spans="2:65" s="13" customFormat="1">
      <c r="B195" s="209"/>
      <c r="D195" s="189" t="s">
        <v>158</v>
      </c>
      <c r="E195" s="210" t="s">
        <v>115</v>
      </c>
      <c r="F195" s="211" t="s">
        <v>166</v>
      </c>
      <c r="H195" s="212">
        <v>429.09500000000003</v>
      </c>
      <c r="I195" s="213"/>
      <c r="L195" s="209"/>
      <c r="M195" s="214"/>
      <c r="N195" s="215"/>
      <c r="O195" s="215"/>
      <c r="P195" s="215"/>
      <c r="Q195" s="215"/>
      <c r="R195" s="215"/>
      <c r="S195" s="215"/>
      <c r="T195" s="216"/>
      <c r="AT195" s="217" t="s">
        <v>158</v>
      </c>
      <c r="AU195" s="217" t="s">
        <v>80</v>
      </c>
      <c r="AV195" s="13" t="s">
        <v>156</v>
      </c>
      <c r="AW195" s="13" t="s">
        <v>34</v>
      </c>
      <c r="AX195" s="13" t="s">
        <v>78</v>
      </c>
      <c r="AY195" s="217" t="s">
        <v>149</v>
      </c>
    </row>
    <row r="196" spans="2:65" s="1" customFormat="1" ht="22.5" customHeight="1">
      <c r="B196" s="175"/>
      <c r="C196" s="176" t="s">
        <v>325</v>
      </c>
      <c r="D196" s="176" t="s">
        <v>151</v>
      </c>
      <c r="E196" s="177" t="s">
        <v>326</v>
      </c>
      <c r="F196" s="178" t="s">
        <v>327</v>
      </c>
      <c r="G196" s="179" t="s">
        <v>188</v>
      </c>
      <c r="H196" s="180">
        <v>368.09500000000003</v>
      </c>
      <c r="I196" s="181"/>
      <c r="J196" s="182">
        <f>ROUND(I196*H196,2)</f>
        <v>0</v>
      </c>
      <c r="K196" s="178" t="s">
        <v>155</v>
      </c>
      <c r="L196" s="41"/>
      <c r="M196" s="183" t="s">
        <v>5</v>
      </c>
      <c r="N196" s="184" t="s">
        <v>41</v>
      </c>
      <c r="O196" s="42"/>
      <c r="P196" s="185">
        <f>O196*H196</f>
        <v>0</v>
      </c>
      <c r="Q196" s="185">
        <v>0</v>
      </c>
      <c r="R196" s="185">
        <f>Q196*H196</f>
        <v>0</v>
      </c>
      <c r="S196" s="185">
        <v>0</v>
      </c>
      <c r="T196" s="186">
        <f>S196*H196</f>
        <v>0</v>
      </c>
      <c r="AR196" s="24" t="s">
        <v>156</v>
      </c>
      <c r="AT196" s="24" t="s">
        <v>151</v>
      </c>
      <c r="AU196" s="24" t="s">
        <v>80</v>
      </c>
      <c r="AY196" s="24" t="s">
        <v>149</v>
      </c>
      <c r="BE196" s="187">
        <f>IF(N196="základní",J196,0)</f>
        <v>0</v>
      </c>
      <c r="BF196" s="187">
        <f>IF(N196="snížená",J196,0)</f>
        <v>0</v>
      </c>
      <c r="BG196" s="187">
        <f>IF(N196="zákl. přenesená",J196,0)</f>
        <v>0</v>
      </c>
      <c r="BH196" s="187">
        <f>IF(N196="sníž. přenesená",J196,0)</f>
        <v>0</v>
      </c>
      <c r="BI196" s="187">
        <f>IF(N196="nulová",J196,0)</f>
        <v>0</v>
      </c>
      <c r="BJ196" s="24" t="s">
        <v>78</v>
      </c>
      <c r="BK196" s="187">
        <f>ROUND(I196*H196,2)</f>
        <v>0</v>
      </c>
      <c r="BL196" s="24" t="s">
        <v>156</v>
      </c>
      <c r="BM196" s="24" t="s">
        <v>328</v>
      </c>
    </row>
    <row r="197" spans="2:65" s="11" customFormat="1">
      <c r="B197" s="188"/>
      <c r="D197" s="189" t="s">
        <v>158</v>
      </c>
      <c r="E197" s="190" t="s">
        <v>103</v>
      </c>
      <c r="F197" s="191" t="s">
        <v>329</v>
      </c>
      <c r="H197" s="192">
        <v>368.09500000000003</v>
      </c>
      <c r="I197" s="193"/>
      <c r="L197" s="188"/>
      <c r="M197" s="194"/>
      <c r="N197" s="195"/>
      <c r="O197" s="195"/>
      <c r="P197" s="195"/>
      <c r="Q197" s="195"/>
      <c r="R197" s="195"/>
      <c r="S197" s="195"/>
      <c r="T197" s="196"/>
      <c r="AT197" s="197" t="s">
        <v>158</v>
      </c>
      <c r="AU197" s="197" t="s">
        <v>80</v>
      </c>
      <c r="AV197" s="11" t="s">
        <v>80</v>
      </c>
      <c r="AW197" s="11" t="s">
        <v>34</v>
      </c>
      <c r="AX197" s="11" t="s">
        <v>78</v>
      </c>
      <c r="AY197" s="197" t="s">
        <v>149</v>
      </c>
    </row>
    <row r="198" spans="2:65" s="1" customFormat="1" ht="22.5" customHeight="1">
      <c r="B198" s="175"/>
      <c r="C198" s="226" t="s">
        <v>330</v>
      </c>
      <c r="D198" s="226" t="s">
        <v>315</v>
      </c>
      <c r="E198" s="227" t="s">
        <v>331</v>
      </c>
      <c r="F198" s="228" t="s">
        <v>332</v>
      </c>
      <c r="G198" s="229" t="s">
        <v>297</v>
      </c>
      <c r="H198" s="230">
        <v>736.19</v>
      </c>
      <c r="I198" s="231"/>
      <c r="J198" s="232">
        <f>ROUND(I198*H198,2)</f>
        <v>0</v>
      </c>
      <c r="K198" s="228" t="s">
        <v>155</v>
      </c>
      <c r="L198" s="233"/>
      <c r="M198" s="234" t="s">
        <v>5</v>
      </c>
      <c r="N198" s="235" t="s">
        <v>41</v>
      </c>
      <c r="O198" s="42"/>
      <c r="P198" s="185">
        <f>O198*H198</f>
        <v>0</v>
      </c>
      <c r="Q198" s="185">
        <v>1</v>
      </c>
      <c r="R198" s="185">
        <f>Q198*H198</f>
        <v>736.19</v>
      </c>
      <c r="S198" s="185">
        <v>0</v>
      </c>
      <c r="T198" s="186">
        <f>S198*H198</f>
        <v>0</v>
      </c>
      <c r="AR198" s="24" t="s">
        <v>191</v>
      </c>
      <c r="AT198" s="24" t="s">
        <v>315</v>
      </c>
      <c r="AU198" s="24" t="s">
        <v>80</v>
      </c>
      <c r="AY198" s="24" t="s">
        <v>149</v>
      </c>
      <c r="BE198" s="187">
        <f>IF(N198="základní",J198,0)</f>
        <v>0</v>
      </c>
      <c r="BF198" s="187">
        <f>IF(N198="snížená",J198,0)</f>
        <v>0</v>
      </c>
      <c r="BG198" s="187">
        <f>IF(N198="zákl. přenesená",J198,0)</f>
        <v>0</v>
      </c>
      <c r="BH198" s="187">
        <f>IF(N198="sníž. přenesená",J198,0)</f>
        <v>0</v>
      </c>
      <c r="BI198" s="187">
        <f>IF(N198="nulová",J198,0)</f>
        <v>0</v>
      </c>
      <c r="BJ198" s="24" t="s">
        <v>78</v>
      </c>
      <c r="BK198" s="187">
        <f>ROUND(I198*H198,2)</f>
        <v>0</v>
      </c>
      <c r="BL198" s="24" t="s">
        <v>156</v>
      </c>
      <c r="BM198" s="24" t="s">
        <v>333</v>
      </c>
    </row>
    <row r="199" spans="2:65" s="11" customFormat="1">
      <c r="B199" s="188"/>
      <c r="D199" s="189" t="s">
        <v>158</v>
      </c>
      <c r="F199" s="191" t="s">
        <v>334</v>
      </c>
      <c r="H199" s="192">
        <v>736.19</v>
      </c>
      <c r="I199" s="193"/>
      <c r="L199" s="188"/>
      <c r="M199" s="194"/>
      <c r="N199" s="195"/>
      <c r="O199" s="195"/>
      <c r="P199" s="195"/>
      <c r="Q199" s="195"/>
      <c r="R199" s="195"/>
      <c r="S199" s="195"/>
      <c r="T199" s="196"/>
      <c r="AT199" s="197" t="s">
        <v>158</v>
      </c>
      <c r="AU199" s="197" t="s">
        <v>80</v>
      </c>
      <c r="AV199" s="11" t="s">
        <v>80</v>
      </c>
      <c r="AW199" s="11" t="s">
        <v>6</v>
      </c>
      <c r="AX199" s="11" t="s">
        <v>78</v>
      </c>
      <c r="AY199" s="197" t="s">
        <v>149</v>
      </c>
    </row>
    <row r="200" spans="2:65" s="1" customFormat="1" ht="22.5" customHeight="1">
      <c r="B200" s="175"/>
      <c r="C200" s="176" t="s">
        <v>335</v>
      </c>
      <c r="D200" s="176" t="s">
        <v>151</v>
      </c>
      <c r="E200" s="177" t="s">
        <v>336</v>
      </c>
      <c r="F200" s="178" t="s">
        <v>337</v>
      </c>
      <c r="G200" s="179" t="s">
        <v>154</v>
      </c>
      <c r="H200" s="180">
        <v>239.4</v>
      </c>
      <c r="I200" s="181"/>
      <c r="J200" s="182">
        <f>ROUND(I200*H200,2)</f>
        <v>0</v>
      </c>
      <c r="K200" s="178" t="s">
        <v>155</v>
      </c>
      <c r="L200" s="41"/>
      <c r="M200" s="183" t="s">
        <v>5</v>
      </c>
      <c r="N200" s="184" t="s">
        <v>41</v>
      </c>
      <c r="O200" s="42"/>
      <c r="P200" s="185">
        <f>O200*H200</f>
        <v>0</v>
      </c>
      <c r="Q200" s="185">
        <v>0</v>
      </c>
      <c r="R200" s="185">
        <f>Q200*H200</f>
        <v>0</v>
      </c>
      <c r="S200" s="185">
        <v>0</v>
      </c>
      <c r="T200" s="186">
        <f>S200*H200</f>
        <v>0</v>
      </c>
      <c r="AR200" s="24" t="s">
        <v>156</v>
      </c>
      <c r="AT200" s="24" t="s">
        <v>151</v>
      </c>
      <c r="AU200" s="24" t="s">
        <v>80</v>
      </c>
      <c r="AY200" s="24" t="s">
        <v>149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24" t="s">
        <v>78</v>
      </c>
      <c r="BK200" s="187">
        <f>ROUND(I200*H200,2)</f>
        <v>0</v>
      </c>
      <c r="BL200" s="24" t="s">
        <v>156</v>
      </c>
      <c r="BM200" s="24" t="s">
        <v>338</v>
      </c>
    </row>
    <row r="201" spans="2:65" s="11" customFormat="1">
      <c r="B201" s="188"/>
      <c r="D201" s="189" t="s">
        <v>158</v>
      </c>
      <c r="E201" s="190" t="s">
        <v>5</v>
      </c>
      <c r="F201" s="191" t="s">
        <v>339</v>
      </c>
      <c r="H201" s="192">
        <v>239.4</v>
      </c>
      <c r="I201" s="193"/>
      <c r="L201" s="188"/>
      <c r="M201" s="194"/>
      <c r="N201" s="195"/>
      <c r="O201" s="195"/>
      <c r="P201" s="195"/>
      <c r="Q201" s="195"/>
      <c r="R201" s="195"/>
      <c r="S201" s="195"/>
      <c r="T201" s="196"/>
      <c r="AT201" s="197" t="s">
        <v>158</v>
      </c>
      <c r="AU201" s="197" t="s">
        <v>80</v>
      </c>
      <c r="AV201" s="11" t="s">
        <v>80</v>
      </c>
      <c r="AW201" s="11" t="s">
        <v>34</v>
      </c>
      <c r="AX201" s="11" t="s">
        <v>78</v>
      </c>
      <c r="AY201" s="197" t="s">
        <v>149</v>
      </c>
    </row>
    <row r="202" spans="2:65" s="1" customFormat="1" ht="22.5" customHeight="1">
      <c r="B202" s="175"/>
      <c r="C202" s="176" t="s">
        <v>340</v>
      </c>
      <c r="D202" s="176" t="s">
        <v>151</v>
      </c>
      <c r="E202" s="177" t="s">
        <v>341</v>
      </c>
      <c r="F202" s="178" t="s">
        <v>342</v>
      </c>
      <c r="G202" s="179" t="s">
        <v>154</v>
      </c>
      <c r="H202" s="180">
        <v>239.4</v>
      </c>
      <c r="I202" s="181"/>
      <c r="J202" s="182">
        <f>ROUND(I202*H202,2)</f>
        <v>0</v>
      </c>
      <c r="K202" s="178" t="s">
        <v>155</v>
      </c>
      <c r="L202" s="41"/>
      <c r="M202" s="183" t="s">
        <v>5</v>
      </c>
      <c r="N202" s="184" t="s">
        <v>41</v>
      </c>
      <c r="O202" s="42"/>
      <c r="P202" s="185">
        <f>O202*H202</f>
        <v>0</v>
      </c>
      <c r="Q202" s="185">
        <v>0</v>
      </c>
      <c r="R202" s="185">
        <f>Q202*H202</f>
        <v>0</v>
      </c>
      <c r="S202" s="185">
        <v>0</v>
      </c>
      <c r="T202" s="186">
        <f>S202*H202</f>
        <v>0</v>
      </c>
      <c r="AR202" s="24" t="s">
        <v>156</v>
      </c>
      <c r="AT202" s="24" t="s">
        <v>151</v>
      </c>
      <c r="AU202" s="24" t="s">
        <v>80</v>
      </c>
      <c r="AY202" s="24" t="s">
        <v>149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24" t="s">
        <v>78</v>
      </c>
      <c r="BK202" s="187">
        <f>ROUND(I202*H202,2)</f>
        <v>0</v>
      </c>
      <c r="BL202" s="24" t="s">
        <v>156</v>
      </c>
      <c r="BM202" s="24" t="s">
        <v>343</v>
      </c>
    </row>
    <row r="203" spans="2:65" s="11" customFormat="1">
      <c r="B203" s="188"/>
      <c r="D203" s="189" t="s">
        <v>158</v>
      </c>
      <c r="E203" s="190" t="s">
        <v>5</v>
      </c>
      <c r="F203" s="191" t="s">
        <v>339</v>
      </c>
      <c r="H203" s="192">
        <v>239.4</v>
      </c>
      <c r="I203" s="193"/>
      <c r="L203" s="188"/>
      <c r="M203" s="194"/>
      <c r="N203" s="195"/>
      <c r="O203" s="195"/>
      <c r="P203" s="195"/>
      <c r="Q203" s="195"/>
      <c r="R203" s="195"/>
      <c r="S203" s="195"/>
      <c r="T203" s="196"/>
      <c r="AT203" s="197" t="s">
        <v>158</v>
      </c>
      <c r="AU203" s="197" t="s">
        <v>80</v>
      </c>
      <c r="AV203" s="11" t="s">
        <v>80</v>
      </c>
      <c r="AW203" s="11" t="s">
        <v>34</v>
      </c>
      <c r="AX203" s="11" t="s">
        <v>78</v>
      </c>
      <c r="AY203" s="197" t="s">
        <v>149</v>
      </c>
    </row>
    <row r="204" spans="2:65" s="1" customFormat="1" ht="22.5" customHeight="1">
      <c r="B204" s="175"/>
      <c r="C204" s="226" t="s">
        <v>344</v>
      </c>
      <c r="D204" s="226" t="s">
        <v>315</v>
      </c>
      <c r="E204" s="227" t="s">
        <v>345</v>
      </c>
      <c r="F204" s="228" t="s">
        <v>346</v>
      </c>
      <c r="G204" s="229" t="s">
        <v>347</v>
      </c>
      <c r="H204" s="230">
        <v>7.29</v>
      </c>
      <c r="I204" s="231"/>
      <c r="J204" s="232">
        <f>ROUND(I204*H204,2)</f>
        <v>0</v>
      </c>
      <c r="K204" s="228" t="s">
        <v>155</v>
      </c>
      <c r="L204" s="233"/>
      <c r="M204" s="234" t="s">
        <v>5</v>
      </c>
      <c r="N204" s="235" t="s">
        <v>41</v>
      </c>
      <c r="O204" s="42"/>
      <c r="P204" s="185">
        <f>O204*H204</f>
        <v>0</v>
      </c>
      <c r="Q204" s="185">
        <v>1E-3</v>
      </c>
      <c r="R204" s="185">
        <f>Q204*H204</f>
        <v>7.2900000000000005E-3</v>
      </c>
      <c r="S204" s="185">
        <v>0</v>
      </c>
      <c r="T204" s="186">
        <f>S204*H204</f>
        <v>0</v>
      </c>
      <c r="AR204" s="24" t="s">
        <v>191</v>
      </c>
      <c r="AT204" s="24" t="s">
        <v>315</v>
      </c>
      <c r="AU204" s="24" t="s">
        <v>80</v>
      </c>
      <c r="AY204" s="24" t="s">
        <v>149</v>
      </c>
      <c r="BE204" s="187">
        <f>IF(N204="základní",J204,0)</f>
        <v>0</v>
      </c>
      <c r="BF204" s="187">
        <f>IF(N204="snížená",J204,0)</f>
        <v>0</v>
      </c>
      <c r="BG204" s="187">
        <f>IF(N204="zákl. přenesená",J204,0)</f>
        <v>0</v>
      </c>
      <c r="BH204" s="187">
        <f>IF(N204="sníž. přenesená",J204,0)</f>
        <v>0</v>
      </c>
      <c r="BI204" s="187">
        <f>IF(N204="nulová",J204,0)</f>
        <v>0</v>
      </c>
      <c r="BJ204" s="24" t="s">
        <v>78</v>
      </c>
      <c r="BK204" s="187">
        <f>ROUND(I204*H204,2)</f>
        <v>0</v>
      </c>
      <c r="BL204" s="24" t="s">
        <v>156</v>
      </c>
      <c r="BM204" s="24" t="s">
        <v>348</v>
      </c>
    </row>
    <row r="205" spans="2:65" s="11" customFormat="1">
      <c r="B205" s="188"/>
      <c r="D205" s="189" t="s">
        <v>158</v>
      </c>
      <c r="E205" s="190" t="s">
        <v>5</v>
      </c>
      <c r="F205" s="191" t="s">
        <v>349</v>
      </c>
      <c r="H205" s="192">
        <v>7.29</v>
      </c>
      <c r="I205" s="193"/>
      <c r="L205" s="188"/>
      <c r="M205" s="194"/>
      <c r="N205" s="195"/>
      <c r="O205" s="195"/>
      <c r="P205" s="195"/>
      <c r="Q205" s="195"/>
      <c r="R205" s="195"/>
      <c r="S205" s="195"/>
      <c r="T205" s="196"/>
      <c r="AT205" s="197" t="s">
        <v>158</v>
      </c>
      <c r="AU205" s="197" t="s">
        <v>80</v>
      </c>
      <c r="AV205" s="11" t="s">
        <v>80</v>
      </c>
      <c r="AW205" s="11" t="s">
        <v>34</v>
      </c>
      <c r="AX205" s="11" t="s">
        <v>78</v>
      </c>
      <c r="AY205" s="197" t="s">
        <v>149</v>
      </c>
    </row>
    <row r="206" spans="2:65" s="1" customFormat="1" ht="22.5" customHeight="1">
      <c r="B206" s="175"/>
      <c r="C206" s="176" t="s">
        <v>350</v>
      </c>
      <c r="D206" s="176" t="s">
        <v>151</v>
      </c>
      <c r="E206" s="177" t="s">
        <v>351</v>
      </c>
      <c r="F206" s="178" t="s">
        <v>352</v>
      </c>
      <c r="G206" s="179" t="s">
        <v>154</v>
      </c>
      <c r="H206" s="180">
        <v>239.4</v>
      </c>
      <c r="I206" s="181"/>
      <c r="J206" s="182">
        <f>ROUND(I206*H206,2)</f>
        <v>0</v>
      </c>
      <c r="K206" s="178" t="s">
        <v>155</v>
      </c>
      <c r="L206" s="41"/>
      <c r="M206" s="183" t="s">
        <v>5</v>
      </c>
      <c r="N206" s="184" t="s">
        <v>41</v>
      </c>
      <c r="O206" s="42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AR206" s="24" t="s">
        <v>156</v>
      </c>
      <c r="AT206" s="24" t="s">
        <v>151</v>
      </c>
      <c r="AU206" s="24" t="s">
        <v>80</v>
      </c>
      <c r="AY206" s="24" t="s">
        <v>149</v>
      </c>
      <c r="BE206" s="187">
        <f>IF(N206="základní",J206,0)</f>
        <v>0</v>
      </c>
      <c r="BF206" s="187">
        <f>IF(N206="snížená",J206,0)</f>
        <v>0</v>
      </c>
      <c r="BG206" s="187">
        <f>IF(N206="zákl. přenesená",J206,0)</f>
        <v>0</v>
      </c>
      <c r="BH206" s="187">
        <f>IF(N206="sníž. přenesená",J206,0)</f>
        <v>0</v>
      </c>
      <c r="BI206" s="187">
        <f>IF(N206="nulová",J206,0)</f>
        <v>0</v>
      </c>
      <c r="BJ206" s="24" t="s">
        <v>78</v>
      </c>
      <c r="BK206" s="187">
        <f>ROUND(I206*H206,2)</f>
        <v>0</v>
      </c>
      <c r="BL206" s="24" t="s">
        <v>156</v>
      </c>
      <c r="BM206" s="24" t="s">
        <v>353</v>
      </c>
    </row>
    <row r="207" spans="2:65" s="11" customFormat="1">
      <c r="B207" s="188"/>
      <c r="D207" s="189" t="s">
        <v>158</v>
      </c>
      <c r="E207" s="190" t="s">
        <v>5</v>
      </c>
      <c r="F207" s="191" t="s">
        <v>339</v>
      </c>
      <c r="H207" s="192">
        <v>239.4</v>
      </c>
      <c r="I207" s="193"/>
      <c r="L207" s="188"/>
      <c r="M207" s="194"/>
      <c r="N207" s="195"/>
      <c r="O207" s="195"/>
      <c r="P207" s="195"/>
      <c r="Q207" s="195"/>
      <c r="R207" s="195"/>
      <c r="S207" s="195"/>
      <c r="T207" s="196"/>
      <c r="AT207" s="197" t="s">
        <v>158</v>
      </c>
      <c r="AU207" s="197" t="s">
        <v>80</v>
      </c>
      <c r="AV207" s="11" t="s">
        <v>80</v>
      </c>
      <c r="AW207" s="11" t="s">
        <v>34</v>
      </c>
      <c r="AX207" s="11" t="s">
        <v>78</v>
      </c>
      <c r="AY207" s="197" t="s">
        <v>149</v>
      </c>
    </row>
    <row r="208" spans="2:65" s="1" customFormat="1" ht="22.5" customHeight="1">
      <c r="B208" s="175"/>
      <c r="C208" s="176" t="s">
        <v>354</v>
      </c>
      <c r="D208" s="176" t="s">
        <v>151</v>
      </c>
      <c r="E208" s="177" t="s">
        <v>355</v>
      </c>
      <c r="F208" s="178" t="s">
        <v>356</v>
      </c>
      <c r="G208" s="179" t="s">
        <v>154</v>
      </c>
      <c r="H208" s="180">
        <v>239.4</v>
      </c>
      <c r="I208" s="181"/>
      <c r="J208" s="182">
        <f>ROUND(I208*H208,2)</f>
        <v>0</v>
      </c>
      <c r="K208" s="178" t="s">
        <v>155</v>
      </c>
      <c r="L208" s="41"/>
      <c r="M208" s="183" t="s">
        <v>5</v>
      </c>
      <c r="N208" s="184" t="s">
        <v>41</v>
      </c>
      <c r="O208" s="42"/>
      <c r="P208" s="185">
        <f>O208*H208</f>
        <v>0</v>
      </c>
      <c r="Q208" s="185">
        <v>0</v>
      </c>
      <c r="R208" s="185">
        <f>Q208*H208</f>
        <v>0</v>
      </c>
      <c r="S208" s="185">
        <v>0</v>
      </c>
      <c r="T208" s="186">
        <f>S208*H208</f>
        <v>0</v>
      </c>
      <c r="AR208" s="24" t="s">
        <v>156</v>
      </c>
      <c r="AT208" s="24" t="s">
        <v>151</v>
      </c>
      <c r="AU208" s="24" t="s">
        <v>80</v>
      </c>
      <c r="AY208" s="24" t="s">
        <v>149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24" t="s">
        <v>78</v>
      </c>
      <c r="BK208" s="187">
        <f>ROUND(I208*H208,2)</f>
        <v>0</v>
      </c>
      <c r="BL208" s="24" t="s">
        <v>156</v>
      </c>
      <c r="BM208" s="24" t="s">
        <v>357</v>
      </c>
    </row>
    <row r="209" spans="2:65" s="10" customFormat="1" ht="29.85" customHeight="1">
      <c r="B209" s="161"/>
      <c r="D209" s="172" t="s">
        <v>69</v>
      </c>
      <c r="E209" s="173" t="s">
        <v>167</v>
      </c>
      <c r="F209" s="173" t="s">
        <v>358</v>
      </c>
      <c r="I209" s="164"/>
      <c r="J209" s="174">
        <f>BK209</f>
        <v>0</v>
      </c>
      <c r="L209" s="161"/>
      <c r="M209" s="166"/>
      <c r="N209" s="167"/>
      <c r="O209" s="167"/>
      <c r="P209" s="168">
        <f>P210</f>
        <v>0</v>
      </c>
      <c r="Q209" s="167"/>
      <c r="R209" s="168">
        <f>R210</f>
        <v>0</v>
      </c>
      <c r="S209" s="167"/>
      <c r="T209" s="169">
        <f>T210</f>
        <v>0</v>
      </c>
      <c r="AR209" s="162" t="s">
        <v>78</v>
      </c>
      <c r="AT209" s="170" t="s">
        <v>69</v>
      </c>
      <c r="AU209" s="170" t="s">
        <v>78</v>
      </c>
      <c r="AY209" s="162" t="s">
        <v>149</v>
      </c>
      <c r="BK209" s="171">
        <f>BK210</f>
        <v>0</v>
      </c>
    </row>
    <row r="210" spans="2:65" s="1" customFormat="1" ht="22.5" customHeight="1">
      <c r="B210" s="175"/>
      <c r="C210" s="176" t="s">
        <v>359</v>
      </c>
      <c r="D210" s="176" t="s">
        <v>151</v>
      </c>
      <c r="E210" s="177" t="s">
        <v>360</v>
      </c>
      <c r="F210" s="178" t="s">
        <v>361</v>
      </c>
      <c r="G210" s="179" t="s">
        <v>170</v>
      </c>
      <c r="H210" s="180">
        <v>404.5</v>
      </c>
      <c r="I210" s="181"/>
      <c r="J210" s="182">
        <f>ROUND(I210*H210,2)</f>
        <v>0</v>
      </c>
      <c r="K210" s="178" t="s">
        <v>155</v>
      </c>
      <c r="L210" s="41"/>
      <c r="M210" s="183" t="s">
        <v>5</v>
      </c>
      <c r="N210" s="184" t="s">
        <v>41</v>
      </c>
      <c r="O210" s="42"/>
      <c r="P210" s="185">
        <f>O210*H210</f>
        <v>0</v>
      </c>
      <c r="Q210" s="185">
        <v>0</v>
      </c>
      <c r="R210" s="185">
        <f>Q210*H210</f>
        <v>0</v>
      </c>
      <c r="S210" s="185">
        <v>0</v>
      </c>
      <c r="T210" s="186">
        <f>S210*H210</f>
        <v>0</v>
      </c>
      <c r="AR210" s="24" t="s">
        <v>156</v>
      </c>
      <c r="AT210" s="24" t="s">
        <v>151</v>
      </c>
      <c r="AU210" s="24" t="s">
        <v>80</v>
      </c>
      <c r="AY210" s="24" t="s">
        <v>149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24" t="s">
        <v>78</v>
      </c>
      <c r="BK210" s="187">
        <f>ROUND(I210*H210,2)</f>
        <v>0</v>
      </c>
      <c r="BL210" s="24" t="s">
        <v>156</v>
      </c>
      <c r="BM210" s="24" t="s">
        <v>362</v>
      </c>
    </row>
    <row r="211" spans="2:65" s="10" customFormat="1" ht="29.85" customHeight="1">
      <c r="B211" s="161"/>
      <c r="D211" s="172" t="s">
        <v>69</v>
      </c>
      <c r="E211" s="173" t="s">
        <v>156</v>
      </c>
      <c r="F211" s="173" t="s">
        <v>363</v>
      </c>
      <c r="I211" s="164"/>
      <c r="J211" s="174">
        <f>BK211</f>
        <v>0</v>
      </c>
      <c r="L211" s="161"/>
      <c r="M211" s="166"/>
      <c r="N211" s="167"/>
      <c r="O211" s="167"/>
      <c r="P211" s="168">
        <f>SUM(P212:P213)</f>
        <v>0</v>
      </c>
      <c r="Q211" s="167"/>
      <c r="R211" s="168">
        <f>SUM(R212:R213)</f>
        <v>0</v>
      </c>
      <c r="S211" s="167"/>
      <c r="T211" s="169">
        <f>SUM(T212:T213)</f>
        <v>0</v>
      </c>
      <c r="AR211" s="162" t="s">
        <v>78</v>
      </c>
      <c r="AT211" s="170" t="s">
        <v>69</v>
      </c>
      <c r="AU211" s="170" t="s">
        <v>78</v>
      </c>
      <c r="AY211" s="162" t="s">
        <v>149</v>
      </c>
      <c r="BK211" s="171">
        <f>SUM(BK212:BK213)</f>
        <v>0</v>
      </c>
    </row>
    <row r="212" spans="2:65" s="1" customFormat="1" ht="22.5" customHeight="1">
      <c r="B212" s="175"/>
      <c r="C212" s="176" t="s">
        <v>364</v>
      </c>
      <c r="D212" s="176" t="s">
        <v>151</v>
      </c>
      <c r="E212" s="177" t="s">
        <v>365</v>
      </c>
      <c r="F212" s="178" t="s">
        <v>366</v>
      </c>
      <c r="G212" s="179" t="s">
        <v>188</v>
      </c>
      <c r="H212" s="180">
        <v>78.878</v>
      </c>
      <c r="I212" s="181"/>
      <c r="J212" s="182">
        <f>ROUND(I212*H212,2)</f>
        <v>0</v>
      </c>
      <c r="K212" s="178" t="s">
        <v>155</v>
      </c>
      <c r="L212" s="41"/>
      <c r="M212" s="183" t="s">
        <v>5</v>
      </c>
      <c r="N212" s="184" t="s">
        <v>41</v>
      </c>
      <c r="O212" s="42"/>
      <c r="P212" s="185">
        <f>O212*H212</f>
        <v>0</v>
      </c>
      <c r="Q212" s="185">
        <v>0</v>
      </c>
      <c r="R212" s="185">
        <f>Q212*H212</f>
        <v>0</v>
      </c>
      <c r="S212" s="185">
        <v>0</v>
      </c>
      <c r="T212" s="186">
        <f>S212*H212</f>
        <v>0</v>
      </c>
      <c r="AR212" s="24" t="s">
        <v>156</v>
      </c>
      <c r="AT212" s="24" t="s">
        <v>151</v>
      </c>
      <c r="AU212" s="24" t="s">
        <v>80</v>
      </c>
      <c r="AY212" s="24" t="s">
        <v>149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24" t="s">
        <v>78</v>
      </c>
      <c r="BK212" s="187">
        <f>ROUND(I212*H212,2)</f>
        <v>0</v>
      </c>
      <c r="BL212" s="24" t="s">
        <v>156</v>
      </c>
      <c r="BM212" s="24" t="s">
        <v>367</v>
      </c>
    </row>
    <row r="213" spans="2:65" s="11" customFormat="1">
      <c r="B213" s="188"/>
      <c r="D213" s="199" t="s">
        <v>158</v>
      </c>
      <c r="E213" s="197" t="s">
        <v>106</v>
      </c>
      <c r="F213" s="207" t="s">
        <v>368</v>
      </c>
      <c r="H213" s="208">
        <v>78.878</v>
      </c>
      <c r="I213" s="193"/>
      <c r="L213" s="188"/>
      <c r="M213" s="194"/>
      <c r="N213" s="195"/>
      <c r="O213" s="195"/>
      <c r="P213" s="195"/>
      <c r="Q213" s="195"/>
      <c r="R213" s="195"/>
      <c r="S213" s="195"/>
      <c r="T213" s="196"/>
      <c r="AT213" s="197" t="s">
        <v>158</v>
      </c>
      <c r="AU213" s="197" t="s">
        <v>80</v>
      </c>
      <c r="AV213" s="11" t="s">
        <v>80</v>
      </c>
      <c r="AW213" s="11" t="s">
        <v>34</v>
      </c>
      <c r="AX213" s="11" t="s">
        <v>78</v>
      </c>
      <c r="AY213" s="197" t="s">
        <v>149</v>
      </c>
    </row>
    <row r="214" spans="2:65" s="10" customFormat="1" ht="29.85" customHeight="1">
      <c r="B214" s="161"/>
      <c r="D214" s="172" t="s">
        <v>69</v>
      </c>
      <c r="E214" s="173" t="s">
        <v>177</v>
      </c>
      <c r="F214" s="173" t="s">
        <v>369</v>
      </c>
      <c r="I214" s="164"/>
      <c r="J214" s="174">
        <f>BK214</f>
        <v>0</v>
      </c>
      <c r="L214" s="161"/>
      <c r="M214" s="166"/>
      <c r="N214" s="167"/>
      <c r="O214" s="167"/>
      <c r="P214" s="168">
        <f>SUM(P215:P222)</f>
        <v>0</v>
      </c>
      <c r="Q214" s="167"/>
      <c r="R214" s="168">
        <f>SUM(R215:R222)</f>
        <v>0</v>
      </c>
      <c r="S214" s="167"/>
      <c r="T214" s="169">
        <f>SUM(T215:T222)</f>
        <v>0</v>
      </c>
      <c r="AR214" s="162" t="s">
        <v>78</v>
      </c>
      <c r="AT214" s="170" t="s">
        <v>69</v>
      </c>
      <c r="AU214" s="170" t="s">
        <v>78</v>
      </c>
      <c r="AY214" s="162" t="s">
        <v>149</v>
      </c>
      <c r="BK214" s="171">
        <f>SUM(BK215:BK222)</f>
        <v>0</v>
      </c>
    </row>
    <row r="215" spans="2:65" s="1" customFormat="1" ht="22.5" customHeight="1">
      <c r="B215" s="175"/>
      <c r="C215" s="176" t="s">
        <v>370</v>
      </c>
      <c r="D215" s="176" t="s">
        <v>151</v>
      </c>
      <c r="E215" s="177" t="s">
        <v>371</v>
      </c>
      <c r="F215" s="178" t="s">
        <v>372</v>
      </c>
      <c r="G215" s="179" t="s">
        <v>154</v>
      </c>
      <c r="H215" s="180">
        <v>821.12</v>
      </c>
      <c r="I215" s="181"/>
      <c r="J215" s="182">
        <f>ROUND(I215*H215,2)</f>
        <v>0</v>
      </c>
      <c r="K215" s="178" t="s">
        <v>155</v>
      </c>
      <c r="L215" s="41"/>
      <c r="M215" s="183" t="s">
        <v>5</v>
      </c>
      <c r="N215" s="184" t="s">
        <v>41</v>
      </c>
      <c r="O215" s="42"/>
      <c r="P215" s="185">
        <f>O215*H215</f>
        <v>0</v>
      </c>
      <c r="Q215" s="185">
        <v>0</v>
      </c>
      <c r="R215" s="185">
        <f>Q215*H215</f>
        <v>0</v>
      </c>
      <c r="S215" s="185">
        <v>0</v>
      </c>
      <c r="T215" s="186">
        <f>S215*H215</f>
        <v>0</v>
      </c>
      <c r="AR215" s="24" t="s">
        <v>156</v>
      </c>
      <c r="AT215" s="24" t="s">
        <v>151</v>
      </c>
      <c r="AU215" s="24" t="s">
        <v>80</v>
      </c>
      <c r="AY215" s="24" t="s">
        <v>149</v>
      </c>
      <c r="BE215" s="187">
        <f>IF(N215="základní",J215,0)</f>
        <v>0</v>
      </c>
      <c r="BF215" s="187">
        <f>IF(N215="snížená",J215,0)</f>
        <v>0</v>
      </c>
      <c r="BG215" s="187">
        <f>IF(N215="zákl. přenesená",J215,0)</f>
        <v>0</v>
      </c>
      <c r="BH215" s="187">
        <f>IF(N215="sníž. přenesená",J215,0)</f>
        <v>0</v>
      </c>
      <c r="BI215" s="187">
        <f>IF(N215="nulová",J215,0)</f>
        <v>0</v>
      </c>
      <c r="BJ215" s="24" t="s">
        <v>78</v>
      </c>
      <c r="BK215" s="187">
        <f>ROUND(I215*H215,2)</f>
        <v>0</v>
      </c>
      <c r="BL215" s="24" t="s">
        <v>156</v>
      </c>
      <c r="BM215" s="24" t="s">
        <v>373</v>
      </c>
    </row>
    <row r="216" spans="2:65" s="11" customFormat="1">
      <c r="B216" s="188"/>
      <c r="D216" s="189" t="s">
        <v>158</v>
      </c>
      <c r="E216" s="190" t="s">
        <v>5</v>
      </c>
      <c r="F216" s="191" t="s">
        <v>374</v>
      </c>
      <c r="H216" s="192">
        <v>821.12</v>
      </c>
      <c r="I216" s="193"/>
      <c r="L216" s="188"/>
      <c r="M216" s="194"/>
      <c r="N216" s="195"/>
      <c r="O216" s="195"/>
      <c r="P216" s="195"/>
      <c r="Q216" s="195"/>
      <c r="R216" s="195"/>
      <c r="S216" s="195"/>
      <c r="T216" s="196"/>
      <c r="AT216" s="197" t="s">
        <v>158</v>
      </c>
      <c r="AU216" s="197" t="s">
        <v>80</v>
      </c>
      <c r="AV216" s="11" t="s">
        <v>80</v>
      </c>
      <c r="AW216" s="11" t="s">
        <v>34</v>
      </c>
      <c r="AX216" s="11" t="s">
        <v>78</v>
      </c>
      <c r="AY216" s="197" t="s">
        <v>149</v>
      </c>
    </row>
    <row r="217" spans="2:65" s="1" customFormat="1" ht="22.5" customHeight="1">
      <c r="B217" s="175"/>
      <c r="C217" s="176" t="s">
        <v>375</v>
      </c>
      <c r="D217" s="176" t="s">
        <v>151</v>
      </c>
      <c r="E217" s="177" t="s">
        <v>376</v>
      </c>
      <c r="F217" s="178" t="s">
        <v>377</v>
      </c>
      <c r="G217" s="179" t="s">
        <v>154</v>
      </c>
      <c r="H217" s="180">
        <v>410.56</v>
      </c>
      <c r="I217" s="181"/>
      <c r="J217" s="182">
        <f>ROUND(I217*H217,2)</f>
        <v>0</v>
      </c>
      <c r="K217" s="178" t="s">
        <v>155</v>
      </c>
      <c r="L217" s="41"/>
      <c r="M217" s="183" t="s">
        <v>5</v>
      </c>
      <c r="N217" s="184" t="s">
        <v>41</v>
      </c>
      <c r="O217" s="42"/>
      <c r="P217" s="185">
        <f>O217*H217</f>
        <v>0</v>
      </c>
      <c r="Q217" s="185">
        <v>0</v>
      </c>
      <c r="R217" s="185">
        <f>Q217*H217</f>
        <v>0</v>
      </c>
      <c r="S217" s="185">
        <v>0</v>
      </c>
      <c r="T217" s="186">
        <f>S217*H217</f>
        <v>0</v>
      </c>
      <c r="AR217" s="24" t="s">
        <v>156</v>
      </c>
      <c r="AT217" s="24" t="s">
        <v>151</v>
      </c>
      <c r="AU217" s="24" t="s">
        <v>80</v>
      </c>
      <c r="AY217" s="24" t="s">
        <v>149</v>
      </c>
      <c r="BE217" s="187">
        <f>IF(N217="základní",J217,0)</f>
        <v>0</v>
      </c>
      <c r="BF217" s="187">
        <f>IF(N217="snížená",J217,0)</f>
        <v>0</v>
      </c>
      <c r="BG217" s="187">
        <f>IF(N217="zákl. přenesená",J217,0)</f>
        <v>0</v>
      </c>
      <c r="BH217" s="187">
        <f>IF(N217="sníž. přenesená",J217,0)</f>
        <v>0</v>
      </c>
      <c r="BI217" s="187">
        <f>IF(N217="nulová",J217,0)</f>
        <v>0</v>
      </c>
      <c r="BJ217" s="24" t="s">
        <v>78</v>
      </c>
      <c r="BK217" s="187">
        <f>ROUND(I217*H217,2)</f>
        <v>0</v>
      </c>
      <c r="BL217" s="24" t="s">
        <v>156</v>
      </c>
      <c r="BM217" s="24" t="s">
        <v>378</v>
      </c>
    </row>
    <row r="218" spans="2:65" s="11" customFormat="1">
      <c r="B218" s="188"/>
      <c r="D218" s="189" t="s">
        <v>158</v>
      </c>
      <c r="E218" s="190" t="s">
        <v>5</v>
      </c>
      <c r="F218" s="191" t="s">
        <v>92</v>
      </c>
      <c r="H218" s="192">
        <v>410.56</v>
      </c>
      <c r="I218" s="193"/>
      <c r="L218" s="188"/>
      <c r="M218" s="194"/>
      <c r="N218" s="195"/>
      <c r="O218" s="195"/>
      <c r="P218" s="195"/>
      <c r="Q218" s="195"/>
      <c r="R218" s="195"/>
      <c r="S218" s="195"/>
      <c r="T218" s="196"/>
      <c r="AT218" s="197" t="s">
        <v>158</v>
      </c>
      <c r="AU218" s="197" t="s">
        <v>80</v>
      </c>
      <c r="AV218" s="11" t="s">
        <v>80</v>
      </c>
      <c r="AW218" s="11" t="s">
        <v>34</v>
      </c>
      <c r="AX218" s="11" t="s">
        <v>78</v>
      </c>
      <c r="AY218" s="197" t="s">
        <v>149</v>
      </c>
    </row>
    <row r="219" spans="2:65" s="1" customFormat="1" ht="22.5" customHeight="1">
      <c r="B219" s="175"/>
      <c r="C219" s="176" t="s">
        <v>379</v>
      </c>
      <c r="D219" s="176" t="s">
        <v>151</v>
      </c>
      <c r="E219" s="177" t="s">
        <v>380</v>
      </c>
      <c r="F219" s="178" t="s">
        <v>381</v>
      </c>
      <c r="G219" s="179" t="s">
        <v>154</v>
      </c>
      <c r="H219" s="180">
        <v>821.12</v>
      </c>
      <c r="I219" s="181"/>
      <c r="J219" s="182">
        <f>ROUND(I219*H219,2)</f>
        <v>0</v>
      </c>
      <c r="K219" s="178" t="s">
        <v>155</v>
      </c>
      <c r="L219" s="41"/>
      <c r="M219" s="183" t="s">
        <v>5</v>
      </c>
      <c r="N219" s="184" t="s">
        <v>41</v>
      </c>
      <c r="O219" s="42"/>
      <c r="P219" s="185">
        <f>O219*H219</f>
        <v>0</v>
      </c>
      <c r="Q219" s="185">
        <v>0</v>
      </c>
      <c r="R219" s="185">
        <f>Q219*H219</f>
        <v>0</v>
      </c>
      <c r="S219" s="185">
        <v>0</v>
      </c>
      <c r="T219" s="186">
        <f>S219*H219</f>
        <v>0</v>
      </c>
      <c r="AR219" s="24" t="s">
        <v>156</v>
      </c>
      <c r="AT219" s="24" t="s">
        <v>151</v>
      </c>
      <c r="AU219" s="24" t="s">
        <v>80</v>
      </c>
      <c r="AY219" s="24" t="s">
        <v>149</v>
      </c>
      <c r="BE219" s="187">
        <f>IF(N219="základní",J219,0)</f>
        <v>0</v>
      </c>
      <c r="BF219" s="187">
        <f>IF(N219="snížená",J219,0)</f>
        <v>0</v>
      </c>
      <c r="BG219" s="187">
        <f>IF(N219="zákl. přenesená",J219,0)</f>
        <v>0</v>
      </c>
      <c r="BH219" s="187">
        <f>IF(N219="sníž. přenesená",J219,0)</f>
        <v>0</v>
      </c>
      <c r="BI219" s="187">
        <f>IF(N219="nulová",J219,0)</f>
        <v>0</v>
      </c>
      <c r="BJ219" s="24" t="s">
        <v>78</v>
      </c>
      <c r="BK219" s="187">
        <f>ROUND(I219*H219,2)</f>
        <v>0</v>
      </c>
      <c r="BL219" s="24" t="s">
        <v>156</v>
      </c>
      <c r="BM219" s="24" t="s">
        <v>382</v>
      </c>
    </row>
    <row r="220" spans="2:65" s="11" customFormat="1">
      <c r="B220" s="188"/>
      <c r="D220" s="189" t="s">
        <v>158</v>
      </c>
      <c r="E220" s="190" t="s">
        <v>5</v>
      </c>
      <c r="F220" s="191" t="s">
        <v>374</v>
      </c>
      <c r="H220" s="192">
        <v>821.12</v>
      </c>
      <c r="I220" s="193"/>
      <c r="L220" s="188"/>
      <c r="M220" s="194"/>
      <c r="N220" s="195"/>
      <c r="O220" s="195"/>
      <c r="P220" s="195"/>
      <c r="Q220" s="195"/>
      <c r="R220" s="195"/>
      <c r="S220" s="195"/>
      <c r="T220" s="196"/>
      <c r="AT220" s="197" t="s">
        <v>158</v>
      </c>
      <c r="AU220" s="197" t="s">
        <v>80</v>
      </c>
      <c r="AV220" s="11" t="s">
        <v>80</v>
      </c>
      <c r="AW220" s="11" t="s">
        <v>34</v>
      </c>
      <c r="AX220" s="11" t="s">
        <v>78</v>
      </c>
      <c r="AY220" s="197" t="s">
        <v>149</v>
      </c>
    </row>
    <row r="221" spans="2:65" s="1" customFormat="1" ht="31.5" customHeight="1">
      <c r="B221" s="175"/>
      <c r="C221" s="176" t="s">
        <v>383</v>
      </c>
      <c r="D221" s="176" t="s">
        <v>151</v>
      </c>
      <c r="E221" s="177" t="s">
        <v>384</v>
      </c>
      <c r="F221" s="178" t="s">
        <v>385</v>
      </c>
      <c r="G221" s="179" t="s">
        <v>154</v>
      </c>
      <c r="H221" s="180">
        <v>410.56</v>
      </c>
      <c r="I221" s="181"/>
      <c r="J221" s="182">
        <f>ROUND(I221*H221,2)</f>
        <v>0</v>
      </c>
      <c r="K221" s="178" t="s">
        <v>155</v>
      </c>
      <c r="L221" s="41"/>
      <c r="M221" s="183" t="s">
        <v>5</v>
      </c>
      <c r="N221" s="184" t="s">
        <v>41</v>
      </c>
      <c r="O221" s="42"/>
      <c r="P221" s="185">
        <f>O221*H221</f>
        <v>0</v>
      </c>
      <c r="Q221" s="185">
        <v>0</v>
      </c>
      <c r="R221" s="185">
        <f>Q221*H221</f>
        <v>0</v>
      </c>
      <c r="S221" s="185">
        <v>0</v>
      </c>
      <c r="T221" s="186">
        <f>S221*H221</f>
        <v>0</v>
      </c>
      <c r="AR221" s="24" t="s">
        <v>156</v>
      </c>
      <c r="AT221" s="24" t="s">
        <v>151</v>
      </c>
      <c r="AU221" s="24" t="s">
        <v>80</v>
      </c>
      <c r="AY221" s="24" t="s">
        <v>149</v>
      </c>
      <c r="BE221" s="187">
        <f>IF(N221="základní",J221,0)</f>
        <v>0</v>
      </c>
      <c r="BF221" s="187">
        <f>IF(N221="snížená",J221,0)</f>
        <v>0</v>
      </c>
      <c r="BG221" s="187">
        <f>IF(N221="zákl. přenesená",J221,0)</f>
        <v>0</v>
      </c>
      <c r="BH221" s="187">
        <f>IF(N221="sníž. přenesená",J221,0)</f>
        <v>0</v>
      </c>
      <c r="BI221" s="187">
        <f>IF(N221="nulová",J221,0)</f>
        <v>0</v>
      </c>
      <c r="BJ221" s="24" t="s">
        <v>78</v>
      </c>
      <c r="BK221" s="187">
        <f>ROUND(I221*H221,2)</f>
        <v>0</v>
      </c>
      <c r="BL221" s="24" t="s">
        <v>156</v>
      </c>
      <c r="BM221" s="24" t="s">
        <v>386</v>
      </c>
    </row>
    <row r="222" spans="2:65" s="11" customFormat="1">
      <c r="B222" s="188"/>
      <c r="D222" s="199" t="s">
        <v>158</v>
      </c>
      <c r="E222" s="197" t="s">
        <v>5</v>
      </c>
      <c r="F222" s="207" t="s">
        <v>92</v>
      </c>
      <c r="H222" s="208">
        <v>410.56</v>
      </c>
      <c r="I222" s="193"/>
      <c r="L222" s="188"/>
      <c r="M222" s="194"/>
      <c r="N222" s="195"/>
      <c r="O222" s="195"/>
      <c r="P222" s="195"/>
      <c r="Q222" s="195"/>
      <c r="R222" s="195"/>
      <c r="S222" s="195"/>
      <c r="T222" s="196"/>
      <c r="AT222" s="197" t="s">
        <v>158</v>
      </c>
      <c r="AU222" s="197" t="s">
        <v>80</v>
      </c>
      <c r="AV222" s="11" t="s">
        <v>80</v>
      </c>
      <c r="AW222" s="11" t="s">
        <v>34</v>
      </c>
      <c r="AX222" s="11" t="s">
        <v>78</v>
      </c>
      <c r="AY222" s="197" t="s">
        <v>149</v>
      </c>
    </row>
    <row r="223" spans="2:65" s="10" customFormat="1" ht="29.85" customHeight="1">
      <c r="B223" s="161"/>
      <c r="D223" s="172" t="s">
        <v>69</v>
      </c>
      <c r="E223" s="173" t="s">
        <v>191</v>
      </c>
      <c r="F223" s="173" t="s">
        <v>387</v>
      </c>
      <c r="I223" s="164"/>
      <c r="J223" s="174">
        <f>BK223</f>
        <v>0</v>
      </c>
      <c r="L223" s="161"/>
      <c r="M223" s="166"/>
      <c r="N223" s="167"/>
      <c r="O223" s="167"/>
      <c r="P223" s="168">
        <f>SUM(P224:P239)</f>
        <v>0</v>
      </c>
      <c r="Q223" s="167"/>
      <c r="R223" s="168">
        <f>SUM(R224:R239)</f>
        <v>57.559415000000001</v>
      </c>
      <c r="S223" s="167"/>
      <c r="T223" s="169">
        <f>SUM(T224:T239)</f>
        <v>0</v>
      </c>
      <c r="AR223" s="162" t="s">
        <v>78</v>
      </c>
      <c r="AT223" s="170" t="s">
        <v>69</v>
      </c>
      <c r="AU223" s="170" t="s">
        <v>78</v>
      </c>
      <c r="AY223" s="162" t="s">
        <v>149</v>
      </c>
      <c r="BK223" s="171">
        <f>SUM(BK224:BK239)</f>
        <v>0</v>
      </c>
    </row>
    <row r="224" spans="2:65" s="1" customFormat="1" ht="31.5" customHeight="1">
      <c r="B224" s="175"/>
      <c r="C224" s="176" t="s">
        <v>388</v>
      </c>
      <c r="D224" s="176" t="s">
        <v>151</v>
      </c>
      <c r="E224" s="177" t="s">
        <v>389</v>
      </c>
      <c r="F224" s="178" t="s">
        <v>390</v>
      </c>
      <c r="G224" s="179" t="s">
        <v>170</v>
      </c>
      <c r="H224" s="180">
        <v>404.5</v>
      </c>
      <c r="I224" s="181"/>
      <c r="J224" s="182">
        <f>ROUND(I224*H224,2)</f>
        <v>0</v>
      </c>
      <c r="K224" s="178" t="s">
        <v>155</v>
      </c>
      <c r="L224" s="41"/>
      <c r="M224" s="183" t="s">
        <v>5</v>
      </c>
      <c r="N224" s="184" t="s">
        <v>41</v>
      </c>
      <c r="O224" s="42"/>
      <c r="P224" s="185">
        <f>O224*H224</f>
        <v>0</v>
      </c>
      <c r="Q224" s="185">
        <v>3.0000000000000001E-5</v>
      </c>
      <c r="R224" s="185">
        <f>Q224*H224</f>
        <v>1.2135E-2</v>
      </c>
      <c r="S224" s="185">
        <v>0</v>
      </c>
      <c r="T224" s="186">
        <f>S224*H224</f>
        <v>0</v>
      </c>
      <c r="AR224" s="24" t="s">
        <v>156</v>
      </c>
      <c r="AT224" s="24" t="s">
        <v>151</v>
      </c>
      <c r="AU224" s="24" t="s">
        <v>80</v>
      </c>
      <c r="AY224" s="24" t="s">
        <v>149</v>
      </c>
      <c r="BE224" s="187">
        <f>IF(N224="základní",J224,0)</f>
        <v>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24" t="s">
        <v>78</v>
      </c>
      <c r="BK224" s="187">
        <f>ROUND(I224*H224,2)</f>
        <v>0</v>
      </c>
      <c r="BL224" s="24" t="s">
        <v>156</v>
      </c>
      <c r="BM224" s="24" t="s">
        <v>391</v>
      </c>
    </row>
    <row r="225" spans="2:65" s="1" customFormat="1" ht="22.5" customHeight="1">
      <c r="B225" s="175"/>
      <c r="C225" s="226" t="s">
        <v>392</v>
      </c>
      <c r="D225" s="226" t="s">
        <v>315</v>
      </c>
      <c r="E225" s="227" t="s">
        <v>393</v>
      </c>
      <c r="F225" s="228" t="s">
        <v>394</v>
      </c>
      <c r="G225" s="229" t="s">
        <v>395</v>
      </c>
      <c r="H225" s="230">
        <v>74</v>
      </c>
      <c r="I225" s="231"/>
      <c r="J225" s="232">
        <f>ROUND(I225*H225,2)</f>
        <v>0</v>
      </c>
      <c r="K225" s="228" t="s">
        <v>155</v>
      </c>
      <c r="L225" s="233"/>
      <c r="M225" s="234" t="s">
        <v>5</v>
      </c>
      <c r="N225" s="235" t="s">
        <v>41</v>
      </c>
      <c r="O225" s="42"/>
      <c r="P225" s="185">
        <f>O225*H225</f>
        <v>0</v>
      </c>
      <c r="Q225" s="185">
        <v>2.4E-2</v>
      </c>
      <c r="R225" s="185">
        <f>Q225*H225</f>
        <v>1.776</v>
      </c>
      <c r="S225" s="185">
        <v>0</v>
      </c>
      <c r="T225" s="186">
        <f>S225*H225</f>
        <v>0</v>
      </c>
      <c r="AR225" s="24" t="s">
        <v>191</v>
      </c>
      <c r="AT225" s="24" t="s">
        <v>315</v>
      </c>
      <c r="AU225" s="24" t="s">
        <v>80</v>
      </c>
      <c r="AY225" s="24" t="s">
        <v>149</v>
      </c>
      <c r="BE225" s="187">
        <f>IF(N225="základní",J225,0)</f>
        <v>0</v>
      </c>
      <c r="BF225" s="187">
        <f>IF(N225="snížená",J225,0)</f>
        <v>0</v>
      </c>
      <c r="BG225" s="187">
        <f>IF(N225="zákl. přenesená",J225,0)</f>
        <v>0</v>
      </c>
      <c r="BH225" s="187">
        <f>IF(N225="sníž. přenesená",J225,0)</f>
        <v>0</v>
      </c>
      <c r="BI225" s="187">
        <f>IF(N225="nulová",J225,0)</f>
        <v>0</v>
      </c>
      <c r="BJ225" s="24" t="s">
        <v>78</v>
      </c>
      <c r="BK225" s="187">
        <f>ROUND(I225*H225,2)</f>
        <v>0</v>
      </c>
      <c r="BL225" s="24" t="s">
        <v>156</v>
      </c>
      <c r="BM225" s="24" t="s">
        <v>396</v>
      </c>
    </row>
    <row r="226" spans="2:65" s="11" customFormat="1">
      <c r="B226" s="188"/>
      <c r="D226" s="199" t="s">
        <v>158</v>
      </c>
      <c r="E226" s="197" t="s">
        <v>5</v>
      </c>
      <c r="F226" s="207" t="s">
        <v>397</v>
      </c>
      <c r="H226" s="208">
        <v>73.686000000000007</v>
      </c>
      <c r="I226" s="193"/>
      <c r="L226" s="188"/>
      <c r="M226" s="194"/>
      <c r="N226" s="195"/>
      <c r="O226" s="195"/>
      <c r="P226" s="195"/>
      <c r="Q226" s="195"/>
      <c r="R226" s="195"/>
      <c r="S226" s="195"/>
      <c r="T226" s="196"/>
      <c r="AT226" s="197" t="s">
        <v>158</v>
      </c>
      <c r="AU226" s="197" t="s">
        <v>80</v>
      </c>
      <c r="AV226" s="11" t="s">
        <v>80</v>
      </c>
      <c r="AW226" s="11" t="s">
        <v>34</v>
      </c>
      <c r="AX226" s="11" t="s">
        <v>70</v>
      </c>
      <c r="AY226" s="197" t="s">
        <v>149</v>
      </c>
    </row>
    <row r="227" spans="2:65" s="11" customFormat="1">
      <c r="B227" s="188"/>
      <c r="D227" s="189" t="s">
        <v>158</v>
      </c>
      <c r="E227" s="190" t="s">
        <v>5</v>
      </c>
      <c r="F227" s="191" t="s">
        <v>398</v>
      </c>
      <c r="H227" s="192">
        <v>74</v>
      </c>
      <c r="I227" s="193"/>
      <c r="L227" s="188"/>
      <c r="M227" s="194"/>
      <c r="N227" s="195"/>
      <c r="O227" s="195"/>
      <c r="P227" s="195"/>
      <c r="Q227" s="195"/>
      <c r="R227" s="195"/>
      <c r="S227" s="195"/>
      <c r="T227" s="196"/>
      <c r="AT227" s="197" t="s">
        <v>158</v>
      </c>
      <c r="AU227" s="197" t="s">
        <v>80</v>
      </c>
      <c r="AV227" s="11" t="s">
        <v>80</v>
      </c>
      <c r="AW227" s="11" t="s">
        <v>34</v>
      </c>
      <c r="AX227" s="11" t="s">
        <v>78</v>
      </c>
      <c r="AY227" s="197" t="s">
        <v>149</v>
      </c>
    </row>
    <row r="228" spans="2:65" s="1" customFormat="1" ht="22.5" customHeight="1">
      <c r="B228" s="175"/>
      <c r="C228" s="176" t="s">
        <v>399</v>
      </c>
      <c r="D228" s="176" t="s">
        <v>151</v>
      </c>
      <c r="E228" s="177" t="s">
        <v>400</v>
      </c>
      <c r="F228" s="178" t="s">
        <v>401</v>
      </c>
      <c r="G228" s="179" t="s">
        <v>170</v>
      </c>
      <c r="H228" s="180">
        <v>404.5</v>
      </c>
      <c r="I228" s="181"/>
      <c r="J228" s="182">
        <f t="shared" ref="J228:J239" si="0">ROUND(I228*H228,2)</f>
        <v>0</v>
      </c>
      <c r="K228" s="178" t="s">
        <v>155</v>
      </c>
      <c r="L228" s="41"/>
      <c r="M228" s="183" t="s">
        <v>5</v>
      </c>
      <c r="N228" s="184" t="s">
        <v>41</v>
      </c>
      <c r="O228" s="42"/>
      <c r="P228" s="185">
        <f t="shared" ref="P228:P239" si="1">O228*H228</f>
        <v>0</v>
      </c>
      <c r="Q228" s="185">
        <v>0</v>
      </c>
      <c r="R228" s="185">
        <f t="shared" ref="R228:R239" si="2">Q228*H228</f>
        <v>0</v>
      </c>
      <c r="S228" s="185">
        <v>0</v>
      </c>
      <c r="T228" s="186">
        <f t="shared" ref="T228:T239" si="3">S228*H228</f>
        <v>0</v>
      </c>
      <c r="AR228" s="24" t="s">
        <v>156</v>
      </c>
      <c r="AT228" s="24" t="s">
        <v>151</v>
      </c>
      <c r="AU228" s="24" t="s">
        <v>80</v>
      </c>
      <c r="AY228" s="24" t="s">
        <v>149</v>
      </c>
      <c r="BE228" s="187">
        <f t="shared" ref="BE228:BE239" si="4">IF(N228="základní",J228,0)</f>
        <v>0</v>
      </c>
      <c r="BF228" s="187">
        <f t="shared" ref="BF228:BF239" si="5">IF(N228="snížená",J228,0)</f>
        <v>0</v>
      </c>
      <c r="BG228" s="187">
        <f t="shared" ref="BG228:BG239" si="6">IF(N228="zákl. přenesená",J228,0)</f>
        <v>0</v>
      </c>
      <c r="BH228" s="187">
        <f t="shared" ref="BH228:BH239" si="7">IF(N228="sníž. přenesená",J228,0)</f>
        <v>0</v>
      </c>
      <c r="BI228" s="187">
        <f t="shared" ref="BI228:BI239" si="8">IF(N228="nulová",J228,0)</f>
        <v>0</v>
      </c>
      <c r="BJ228" s="24" t="s">
        <v>78</v>
      </c>
      <c r="BK228" s="187">
        <f t="shared" ref="BK228:BK239" si="9">ROUND(I228*H228,2)</f>
        <v>0</v>
      </c>
      <c r="BL228" s="24" t="s">
        <v>156</v>
      </c>
      <c r="BM228" s="24" t="s">
        <v>402</v>
      </c>
    </row>
    <row r="229" spans="2:65" s="1" customFormat="1" ht="31.5" customHeight="1">
      <c r="B229" s="175"/>
      <c r="C229" s="176" t="s">
        <v>403</v>
      </c>
      <c r="D229" s="176" t="s">
        <v>151</v>
      </c>
      <c r="E229" s="177" t="s">
        <v>404</v>
      </c>
      <c r="F229" s="178" t="s">
        <v>405</v>
      </c>
      <c r="G229" s="179" t="s">
        <v>395</v>
      </c>
      <c r="H229" s="180">
        <v>8</v>
      </c>
      <c r="I229" s="181"/>
      <c r="J229" s="182">
        <f t="shared" si="0"/>
        <v>0</v>
      </c>
      <c r="K229" s="178" t="s">
        <v>155</v>
      </c>
      <c r="L229" s="41"/>
      <c r="M229" s="183" t="s">
        <v>5</v>
      </c>
      <c r="N229" s="184" t="s">
        <v>41</v>
      </c>
      <c r="O229" s="42"/>
      <c r="P229" s="185">
        <f t="shared" si="1"/>
        <v>0</v>
      </c>
      <c r="Q229" s="185">
        <v>2.2568899999999998</v>
      </c>
      <c r="R229" s="185">
        <f t="shared" si="2"/>
        <v>18.055119999999999</v>
      </c>
      <c r="S229" s="185">
        <v>0</v>
      </c>
      <c r="T229" s="186">
        <f t="shared" si="3"/>
        <v>0</v>
      </c>
      <c r="AR229" s="24" t="s">
        <v>156</v>
      </c>
      <c r="AT229" s="24" t="s">
        <v>151</v>
      </c>
      <c r="AU229" s="24" t="s">
        <v>80</v>
      </c>
      <c r="AY229" s="24" t="s">
        <v>149</v>
      </c>
      <c r="BE229" s="187">
        <f t="shared" si="4"/>
        <v>0</v>
      </c>
      <c r="BF229" s="187">
        <f t="shared" si="5"/>
        <v>0</v>
      </c>
      <c r="BG229" s="187">
        <f t="shared" si="6"/>
        <v>0</v>
      </c>
      <c r="BH229" s="187">
        <f t="shared" si="7"/>
        <v>0</v>
      </c>
      <c r="BI229" s="187">
        <f t="shared" si="8"/>
        <v>0</v>
      </c>
      <c r="BJ229" s="24" t="s">
        <v>78</v>
      </c>
      <c r="BK229" s="187">
        <f t="shared" si="9"/>
        <v>0</v>
      </c>
      <c r="BL229" s="24" t="s">
        <v>156</v>
      </c>
      <c r="BM229" s="24" t="s">
        <v>406</v>
      </c>
    </row>
    <row r="230" spans="2:65" s="1" customFormat="1" ht="22.5" customHeight="1">
      <c r="B230" s="175"/>
      <c r="C230" s="226" t="s">
        <v>407</v>
      </c>
      <c r="D230" s="226" t="s">
        <v>315</v>
      </c>
      <c r="E230" s="227" t="s">
        <v>408</v>
      </c>
      <c r="F230" s="228" t="s">
        <v>409</v>
      </c>
      <c r="G230" s="229" t="s">
        <v>395</v>
      </c>
      <c r="H230" s="230">
        <v>8</v>
      </c>
      <c r="I230" s="231"/>
      <c r="J230" s="232">
        <f t="shared" si="0"/>
        <v>0</v>
      </c>
      <c r="K230" s="228" t="s">
        <v>155</v>
      </c>
      <c r="L230" s="233"/>
      <c r="M230" s="234" t="s">
        <v>5</v>
      </c>
      <c r="N230" s="235" t="s">
        <v>41</v>
      </c>
      <c r="O230" s="42"/>
      <c r="P230" s="185">
        <f t="shared" si="1"/>
        <v>0</v>
      </c>
      <c r="Q230" s="185">
        <v>2.15</v>
      </c>
      <c r="R230" s="185">
        <f t="shared" si="2"/>
        <v>17.2</v>
      </c>
      <c r="S230" s="185">
        <v>0</v>
      </c>
      <c r="T230" s="186">
        <f t="shared" si="3"/>
        <v>0</v>
      </c>
      <c r="AR230" s="24" t="s">
        <v>191</v>
      </c>
      <c r="AT230" s="24" t="s">
        <v>315</v>
      </c>
      <c r="AU230" s="24" t="s">
        <v>80</v>
      </c>
      <c r="AY230" s="24" t="s">
        <v>149</v>
      </c>
      <c r="BE230" s="187">
        <f t="shared" si="4"/>
        <v>0</v>
      </c>
      <c r="BF230" s="187">
        <f t="shared" si="5"/>
        <v>0</v>
      </c>
      <c r="BG230" s="187">
        <f t="shared" si="6"/>
        <v>0</v>
      </c>
      <c r="BH230" s="187">
        <f t="shared" si="7"/>
        <v>0</v>
      </c>
      <c r="BI230" s="187">
        <f t="shared" si="8"/>
        <v>0</v>
      </c>
      <c r="BJ230" s="24" t="s">
        <v>78</v>
      </c>
      <c r="BK230" s="187">
        <f t="shared" si="9"/>
        <v>0</v>
      </c>
      <c r="BL230" s="24" t="s">
        <v>156</v>
      </c>
      <c r="BM230" s="24" t="s">
        <v>410</v>
      </c>
    </row>
    <row r="231" spans="2:65" s="1" customFormat="1" ht="31.5" customHeight="1">
      <c r="B231" s="175"/>
      <c r="C231" s="226" t="s">
        <v>411</v>
      </c>
      <c r="D231" s="226" t="s">
        <v>315</v>
      </c>
      <c r="E231" s="227" t="s">
        <v>412</v>
      </c>
      <c r="F231" s="228" t="s">
        <v>413</v>
      </c>
      <c r="G231" s="229" t="s">
        <v>395</v>
      </c>
      <c r="H231" s="230">
        <v>5</v>
      </c>
      <c r="I231" s="231"/>
      <c r="J231" s="232">
        <f t="shared" si="0"/>
        <v>0</v>
      </c>
      <c r="K231" s="228" t="s">
        <v>155</v>
      </c>
      <c r="L231" s="233"/>
      <c r="M231" s="234" t="s">
        <v>5</v>
      </c>
      <c r="N231" s="235" t="s">
        <v>41</v>
      </c>
      <c r="O231" s="42"/>
      <c r="P231" s="185">
        <f t="shared" si="1"/>
        <v>0</v>
      </c>
      <c r="Q231" s="185">
        <v>0.254</v>
      </c>
      <c r="R231" s="185">
        <f t="shared" si="2"/>
        <v>1.27</v>
      </c>
      <c r="S231" s="185">
        <v>0</v>
      </c>
      <c r="T231" s="186">
        <f t="shared" si="3"/>
        <v>0</v>
      </c>
      <c r="AR231" s="24" t="s">
        <v>191</v>
      </c>
      <c r="AT231" s="24" t="s">
        <v>315</v>
      </c>
      <c r="AU231" s="24" t="s">
        <v>80</v>
      </c>
      <c r="AY231" s="24" t="s">
        <v>149</v>
      </c>
      <c r="BE231" s="187">
        <f t="shared" si="4"/>
        <v>0</v>
      </c>
      <c r="BF231" s="187">
        <f t="shared" si="5"/>
        <v>0</v>
      </c>
      <c r="BG231" s="187">
        <f t="shared" si="6"/>
        <v>0</v>
      </c>
      <c r="BH231" s="187">
        <f t="shared" si="7"/>
        <v>0</v>
      </c>
      <c r="BI231" s="187">
        <f t="shared" si="8"/>
        <v>0</v>
      </c>
      <c r="BJ231" s="24" t="s">
        <v>78</v>
      </c>
      <c r="BK231" s="187">
        <f t="shared" si="9"/>
        <v>0</v>
      </c>
      <c r="BL231" s="24" t="s">
        <v>156</v>
      </c>
      <c r="BM231" s="24" t="s">
        <v>414</v>
      </c>
    </row>
    <row r="232" spans="2:65" s="1" customFormat="1" ht="31.5" customHeight="1">
      <c r="B232" s="175"/>
      <c r="C232" s="226" t="s">
        <v>415</v>
      </c>
      <c r="D232" s="226" t="s">
        <v>315</v>
      </c>
      <c r="E232" s="227" t="s">
        <v>416</v>
      </c>
      <c r="F232" s="228" t="s">
        <v>417</v>
      </c>
      <c r="G232" s="229" t="s">
        <v>395</v>
      </c>
      <c r="H232" s="230">
        <v>25</v>
      </c>
      <c r="I232" s="231"/>
      <c r="J232" s="232">
        <f t="shared" si="0"/>
        <v>0</v>
      </c>
      <c r="K232" s="228" t="s">
        <v>155</v>
      </c>
      <c r="L232" s="233"/>
      <c r="M232" s="234" t="s">
        <v>5</v>
      </c>
      <c r="N232" s="235" t="s">
        <v>41</v>
      </c>
      <c r="O232" s="42"/>
      <c r="P232" s="185">
        <f t="shared" si="1"/>
        <v>0</v>
      </c>
      <c r="Q232" s="185">
        <v>0.50600000000000001</v>
      </c>
      <c r="R232" s="185">
        <f t="shared" si="2"/>
        <v>12.65</v>
      </c>
      <c r="S232" s="185">
        <v>0</v>
      </c>
      <c r="T232" s="186">
        <f t="shared" si="3"/>
        <v>0</v>
      </c>
      <c r="AR232" s="24" t="s">
        <v>191</v>
      </c>
      <c r="AT232" s="24" t="s">
        <v>315</v>
      </c>
      <c r="AU232" s="24" t="s">
        <v>80</v>
      </c>
      <c r="AY232" s="24" t="s">
        <v>149</v>
      </c>
      <c r="BE232" s="187">
        <f t="shared" si="4"/>
        <v>0</v>
      </c>
      <c r="BF232" s="187">
        <f t="shared" si="5"/>
        <v>0</v>
      </c>
      <c r="BG232" s="187">
        <f t="shared" si="6"/>
        <v>0</v>
      </c>
      <c r="BH232" s="187">
        <f t="shared" si="7"/>
        <v>0</v>
      </c>
      <c r="BI232" s="187">
        <f t="shared" si="8"/>
        <v>0</v>
      </c>
      <c r="BJ232" s="24" t="s">
        <v>78</v>
      </c>
      <c r="BK232" s="187">
        <f t="shared" si="9"/>
        <v>0</v>
      </c>
      <c r="BL232" s="24" t="s">
        <v>156</v>
      </c>
      <c r="BM232" s="24" t="s">
        <v>418</v>
      </c>
    </row>
    <row r="233" spans="2:65" s="1" customFormat="1" ht="22.5" customHeight="1">
      <c r="B233" s="175"/>
      <c r="C233" s="226" t="s">
        <v>419</v>
      </c>
      <c r="D233" s="226" t="s">
        <v>315</v>
      </c>
      <c r="E233" s="227" t="s">
        <v>420</v>
      </c>
      <c r="F233" s="228" t="s">
        <v>421</v>
      </c>
      <c r="G233" s="229" t="s">
        <v>395</v>
      </c>
      <c r="H233" s="230">
        <v>8</v>
      </c>
      <c r="I233" s="231"/>
      <c r="J233" s="232">
        <f t="shared" si="0"/>
        <v>0</v>
      </c>
      <c r="K233" s="228" t="s">
        <v>155</v>
      </c>
      <c r="L233" s="233"/>
      <c r="M233" s="234" t="s">
        <v>5</v>
      </c>
      <c r="N233" s="235" t="s">
        <v>41</v>
      </c>
      <c r="O233" s="42"/>
      <c r="P233" s="185">
        <f t="shared" si="1"/>
        <v>0</v>
      </c>
      <c r="Q233" s="185">
        <v>0.54800000000000004</v>
      </c>
      <c r="R233" s="185">
        <f t="shared" si="2"/>
        <v>4.3840000000000003</v>
      </c>
      <c r="S233" s="185">
        <v>0</v>
      </c>
      <c r="T233" s="186">
        <f t="shared" si="3"/>
        <v>0</v>
      </c>
      <c r="AR233" s="24" t="s">
        <v>191</v>
      </c>
      <c r="AT233" s="24" t="s">
        <v>315</v>
      </c>
      <c r="AU233" s="24" t="s">
        <v>80</v>
      </c>
      <c r="AY233" s="24" t="s">
        <v>149</v>
      </c>
      <c r="BE233" s="187">
        <f t="shared" si="4"/>
        <v>0</v>
      </c>
      <c r="BF233" s="187">
        <f t="shared" si="5"/>
        <v>0</v>
      </c>
      <c r="BG233" s="187">
        <f t="shared" si="6"/>
        <v>0</v>
      </c>
      <c r="BH233" s="187">
        <f t="shared" si="7"/>
        <v>0</v>
      </c>
      <c r="BI233" s="187">
        <f t="shared" si="8"/>
        <v>0</v>
      </c>
      <c r="BJ233" s="24" t="s">
        <v>78</v>
      </c>
      <c r="BK233" s="187">
        <f t="shared" si="9"/>
        <v>0</v>
      </c>
      <c r="BL233" s="24" t="s">
        <v>156</v>
      </c>
      <c r="BM233" s="24" t="s">
        <v>422</v>
      </c>
    </row>
    <row r="234" spans="2:65" s="1" customFormat="1" ht="22.5" customHeight="1">
      <c r="B234" s="175"/>
      <c r="C234" s="226" t="s">
        <v>423</v>
      </c>
      <c r="D234" s="226" t="s">
        <v>315</v>
      </c>
      <c r="E234" s="227" t="s">
        <v>424</v>
      </c>
      <c r="F234" s="228" t="s">
        <v>425</v>
      </c>
      <c r="G234" s="229" t="s">
        <v>395</v>
      </c>
      <c r="H234" s="230">
        <v>3</v>
      </c>
      <c r="I234" s="231"/>
      <c r="J234" s="232">
        <f t="shared" si="0"/>
        <v>0</v>
      </c>
      <c r="K234" s="228" t="s">
        <v>155</v>
      </c>
      <c r="L234" s="233"/>
      <c r="M234" s="234" t="s">
        <v>5</v>
      </c>
      <c r="N234" s="235" t="s">
        <v>41</v>
      </c>
      <c r="O234" s="42"/>
      <c r="P234" s="185">
        <f t="shared" si="1"/>
        <v>0</v>
      </c>
      <c r="Q234" s="185">
        <v>3.9E-2</v>
      </c>
      <c r="R234" s="185">
        <f t="shared" si="2"/>
        <v>0.11699999999999999</v>
      </c>
      <c r="S234" s="185">
        <v>0</v>
      </c>
      <c r="T234" s="186">
        <f t="shared" si="3"/>
        <v>0</v>
      </c>
      <c r="AR234" s="24" t="s">
        <v>191</v>
      </c>
      <c r="AT234" s="24" t="s">
        <v>315</v>
      </c>
      <c r="AU234" s="24" t="s">
        <v>80</v>
      </c>
      <c r="AY234" s="24" t="s">
        <v>149</v>
      </c>
      <c r="BE234" s="187">
        <f t="shared" si="4"/>
        <v>0</v>
      </c>
      <c r="BF234" s="187">
        <f t="shared" si="5"/>
        <v>0</v>
      </c>
      <c r="BG234" s="187">
        <f t="shared" si="6"/>
        <v>0</v>
      </c>
      <c r="BH234" s="187">
        <f t="shared" si="7"/>
        <v>0</v>
      </c>
      <c r="BI234" s="187">
        <f t="shared" si="8"/>
        <v>0</v>
      </c>
      <c r="BJ234" s="24" t="s">
        <v>78</v>
      </c>
      <c r="BK234" s="187">
        <f t="shared" si="9"/>
        <v>0</v>
      </c>
      <c r="BL234" s="24" t="s">
        <v>156</v>
      </c>
      <c r="BM234" s="24" t="s">
        <v>426</v>
      </c>
    </row>
    <row r="235" spans="2:65" s="1" customFormat="1" ht="22.5" customHeight="1">
      <c r="B235" s="175"/>
      <c r="C235" s="226" t="s">
        <v>427</v>
      </c>
      <c r="D235" s="226" t="s">
        <v>315</v>
      </c>
      <c r="E235" s="227" t="s">
        <v>428</v>
      </c>
      <c r="F235" s="228" t="s">
        <v>429</v>
      </c>
      <c r="G235" s="229" t="s">
        <v>395</v>
      </c>
      <c r="H235" s="230">
        <v>3</v>
      </c>
      <c r="I235" s="231"/>
      <c r="J235" s="232">
        <f t="shared" si="0"/>
        <v>0</v>
      </c>
      <c r="K235" s="228" t="s">
        <v>155</v>
      </c>
      <c r="L235" s="233"/>
      <c r="M235" s="234" t="s">
        <v>5</v>
      </c>
      <c r="N235" s="235" t="s">
        <v>41</v>
      </c>
      <c r="O235" s="42"/>
      <c r="P235" s="185">
        <f t="shared" si="1"/>
        <v>0</v>
      </c>
      <c r="Q235" s="185">
        <v>5.0999999999999997E-2</v>
      </c>
      <c r="R235" s="185">
        <f t="shared" si="2"/>
        <v>0.153</v>
      </c>
      <c r="S235" s="185">
        <v>0</v>
      </c>
      <c r="T235" s="186">
        <f t="shared" si="3"/>
        <v>0</v>
      </c>
      <c r="AR235" s="24" t="s">
        <v>191</v>
      </c>
      <c r="AT235" s="24" t="s">
        <v>315</v>
      </c>
      <c r="AU235" s="24" t="s">
        <v>80</v>
      </c>
      <c r="AY235" s="24" t="s">
        <v>149</v>
      </c>
      <c r="BE235" s="187">
        <f t="shared" si="4"/>
        <v>0</v>
      </c>
      <c r="BF235" s="187">
        <f t="shared" si="5"/>
        <v>0</v>
      </c>
      <c r="BG235" s="187">
        <f t="shared" si="6"/>
        <v>0</v>
      </c>
      <c r="BH235" s="187">
        <f t="shared" si="7"/>
        <v>0</v>
      </c>
      <c r="BI235" s="187">
        <f t="shared" si="8"/>
        <v>0</v>
      </c>
      <c r="BJ235" s="24" t="s">
        <v>78</v>
      </c>
      <c r="BK235" s="187">
        <f t="shared" si="9"/>
        <v>0</v>
      </c>
      <c r="BL235" s="24" t="s">
        <v>156</v>
      </c>
      <c r="BM235" s="24" t="s">
        <v>430</v>
      </c>
    </row>
    <row r="236" spans="2:65" s="1" customFormat="1" ht="22.5" customHeight="1">
      <c r="B236" s="175"/>
      <c r="C236" s="226" t="s">
        <v>431</v>
      </c>
      <c r="D236" s="226" t="s">
        <v>315</v>
      </c>
      <c r="E236" s="227" t="s">
        <v>432</v>
      </c>
      <c r="F236" s="228" t="s">
        <v>433</v>
      </c>
      <c r="G236" s="229" t="s">
        <v>395</v>
      </c>
      <c r="H236" s="230">
        <v>7</v>
      </c>
      <c r="I236" s="231"/>
      <c r="J236" s="232">
        <f t="shared" si="0"/>
        <v>0</v>
      </c>
      <c r="K236" s="228" t="s">
        <v>155</v>
      </c>
      <c r="L236" s="233"/>
      <c r="M236" s="234" t="s">
        <v>5</v>
      </c>
      <c r="N236" s="235" t="s">
        <v>41</v>
      </c>
      <c r="O236" s="42"/>
      <c r="P236" s="185">
        <f t="shared" si="1"/>
        <v>0</v>
      </c>
      <c r="Q236" s="185">
        <v>6.4000000000000001E-2</v>
      </c>
      <c r="R236" s="185">
        <f t="shared" si="2"/>
        <v>0.44800000000000001</v>
      </c>
      <c r="S236" s="185">
        <v>0</v>
      </c>
      <c r="T236" s="186">
        <f t="shared" si="3"/>
        <v>0</v>
      </c>
      <c r="AR236" s="24" t="s">
        <v>191</v>
      </c>
      <c r="AT236" s="24" t="s">
        <v>315</v>
      </c>
      <c r="AU236" s="24" t="s">
        <v>80</v>
      </c>
      <c r="AY236" s="24" t="s">
        <v>149</v>
      </c>
      <c r="BE236" s="187">
        <f t="shared" si="4"/>
        <v>0</v>
      </c>
      <c r="BF236" s="187">
        <f t="shared" si="5"/>
        <v>0</v>
      </c>
      <c r="BG236" s="187">
        <f t="shared" si="6"/>
        <v>0</v>
      </c>
      <c r="BH236" s="187">
        <f t="shared" si="7"/>
        <v>0</v>
      </c>
      <c r="BI236" s="187">
        <f t="shared" si="8"/>
        <v>0</v>
      </c>
      <c r="BJ236" s="24" t="s">
        <v>78</v>
      </c>
      <c r="BK236" s="187">
        <f t="shared" si="9"/>
        <v>0</v>
      </c>
      <c r="BL236" s="24" t="s">
        <v>156</v>
      </c>
      <c r="BM236" s="24" t="s">
        <v>434</v>
      </c>
    </row>
    <row r="237" spans="2:65" s="1" customFormat="1" ht="22.5" customHeight="1">
      <c r="B237" s="175"/>
      <c r="C237" s="226" t="s">
        <v>435</v>
      </c>
      <c r="D237" s="226" t="s">
        <v>315</v>
      </c>
      <c r="E237" s="227" t="s">
        <v>436</v>
      </c>
      <c r="F237" s="228" t="s">
        <v>437</v>
      </c>
      <c r="G237" s="229" t="s">
        <v>395</v>
      </c>
      <c r="H237" s="230">
        <v>59</v>
      </c>
      <c r="I237" s="231"/>
      <c r="J237" s="232">
        <f t="shared" si="0"/>
        <v>0</v>
      </c>
      <c r="K237" s="228" t="s">
        <v>155</v>
      </c>
      <c r="L237" s="233"/>
      <c r="M237" s="234" t="s">
        <v>5</v>
      </c>
      <c r="N237" s="235" t="s">
        <v>41</v>
      </c>
      <c r="O237" s="42"/>
      <c r="P237" s="185">
        <f t="shared" si="1"/>
        <v>0</v>
      </c>
      <c r="Q237" s="185">
        <v>2E-3</v>
      </c>
      <c r="R237" s="185">
        <f t="shared" si="2"/>
        <v>0.11800000000000001</v>
      </c>
      <c r="S237" s="185">
        <v>0</v>
      </c>
      <c r="T237" s="186">
        <f t="shared" si="3"/>
        <v>0</v>
      </c>
      <c r="AR237" s="24" t="s">
        <v>191</v>
      </c>
      <c r="AT237" s="24" t="s">
        <v>315</v>
      </c>
      <c r="AU237" s="24" t="s">
        <v>80</v>
      </c>
      <c r="AY237" s="24" t="s">
        <v>149</v>
      </c>
      <c r="BE237" s="187">
        <f t="shared" si="4"/>
        <v>0</v>
      </c>
      <c r="BF237" s="187">
        <f t="shared" si="5"/>
        <v>0</v>
      </c>
      <c r="BG237" s="187">
        <f t="shared" si="6"/>
        <v>0</v>
      </c>
      <c r="BH237" s="187">
        <f t="shared" si="7"/>
        <v>0</v>
      </c>
      <c r="BI237" s="187">
        <f t="shared" si="8"/>
        <v>0</v>
      </c>
      <c r="BJ237" s="24" t="s">
        <v>78</v>
      </c>
      <c r="BK237" s="187">
        <f t="shared" si="9"/>
        <v>0</v>
      </c>
      <c r="BL237" s="24" t="s">
        <v>156</v>
      </c>
      <c r="BM237" s="24" t="s">
        <v>438</v>
      </c>
    </row>
    <row r="238" spans="2:65" s="1" customFormat="1" ht="22.5" customHeight="1">
      <c r="B238" s="175"/>
      <c r="C238" s="176" t="s">
        <v>439</v>
      </c>
      <c r="D238" s="176" t="s">
        <v>151</v>
      </c>
      <c r="E238" s="177" t="s">
        <v>440</v>
      </c>
      <c r="F238" s="178" t="s">
        <v>441</v>
      </c>
      <c r="G238" s="179" t="s">
        <v>395</v>
      </c>
      <c r="H238" s="180">
        <v>8</v>
      </c>
      <c r="I238" s="181"/>
      <c r="J238" s="182">
        <f t="shared" si="0"/>
        <v>0</v>
      </c>
      <c r="K238" s="178" t="s">
        <v>155</v>
      </c>
      <c r="L238" s="41"/>
      <c r="M238" s="183" t="s">
        <v>5</v>
      </c>
      <c r="N238" s="184" t="s">
        <v>41</v>
      </c>
      <c r="O238" s="42"/>
      <c r="P238" s="185">
        <f t="shared" si="1"/>
        <v>0</v>
      </c>
      <c r="Q238" s="185">
        <v>7.0200000000000002E-3</v>
      </c>
      <c r="R238" s="185">
        <f t="shared" si="2"/>
        <v>5.6160000000000002E-2</v>
      </c>
      <c r="S238" s="185">
        <v>0</v>
      </c>
      <c r="T238" s="186">
        <f t="shared" si="3"/>
        <v>0</v>
      </c>
      <c r="AR238" s="24" t="s">
        <v>156</v>
      </c>
      <c r="AT238" s="24" t="s">
        <v>151</v>
      </c>
      <c r="AU238" s="24" t="s">
        <v>80</v>
      </c>
      <c r="AY238" s="24" t="s">
        <v>149</v>
      </c>
      <c r="BE238" s="187">
        <f t="shared" si="4"/>
        <v>0</v>
      </c>
      <c r="BF238" s="187">
        <f t="shared" si="5"/>
        <v>0</v>
      </c>
      <c r="BG238" s="187">
        <f t="shared" si="6"/>
        <v>0</v>
      </c>
      <c r="BH238" s="187">
        <f t="shared" si="7"/>
        <v>0</v>
      </c>
      <c r="BI238" s="187">
        <f t="shared" si="8"/>
        <v>0</v>
      </c>
      <c r="BJ238" s="24" t="s">
        <v>78</v>
      </c>
      <c r="BK238" s="187">
        <f t="shared" si="9"/>
        <v>0</v>
      </c>
      <c r="BL238" s="24" t="s">
        <v>156</v>
      </c>
      <c r="BM238" s="24" t="s">
        <v>442</v>
      </c>
    </row>
    <row r="239" spans="2:65" s="1" customFormat="1" ht="22.5" customHeight="1">
      <c r="B239" s="175"/>
      <c r="C239" s="226" t="s">
        <v>443</v>
      </c>
      <c r="D239" s="226" t="s">
        <v>315</v>
      </c>
      <c r="E239" s="227" t="s">
        <v>444</v>
      </c>
      <c r="F239" s="228" t="s">
        <v>445</v>
      </c>
      <c r="G239" s="229" t="s">
        <v>395</v>
      </c>
      <c r="H239" s="230">
        <v>8</v>
      </c>
      <c r="I239" s="231"/>
      <c r="J239" s="232">
        <f t="shared" si="0"/>
        <v>0</v>
      </c>
      <c r="K239" s="228" t="s">
        <v>155</v>
      </c>
      <c r="L239" s="233"/>
      <c r="M239" s="234" t="s">
        <v>5</v>
      </c>
      <c r="N239" s="235" t="s">
        <v>41</v>
      </c>
      <c r="O239" s="42"/>
      <c r="P239" s="185">
        <f t="shared" si="1"/>
        <v>0</v>
      </c>
      <c r="Q239" s="185">
        <v>0.16500000000000001</v>
      </c>
      <c r="R239" s="185">
        <f t="shared" si="2"/>
        <v>1.32</v>
      </c>
      <c r="S239" s="185">
        <v>0</v>
      </c>
      <c r="T239" s="186">
        <f t="shared" si="3"/>
        <v>0</v>
      </c>
      <c r="AR239" s="24" t="s">
        <v>191</v>
      </c>
      <c r="AT239" s="24" t="s">
        <v>315</v>
      </c>
      <c r="AU239" s="24" t="s">
        <v>80</v>
      </c>
      <c r="AY239" s="24" t="s">
        <v>149</v>
      </c>
      <c r="BE239" s="187">
        <f t="shared" si="4"/>
        <v>0</v>
      </c>
      <c r="BF239" s="187">
        <f t="shared" si="5"/>
        <v>0</v>
      </c>
      <c r="BG239" s="187">
        <f t="shared" si="6"/>
        <v>0</v>
      </c>
      <c r="BH239" s="187">
        <f t="shared" si="7"/>
        <v>0</v>
      </c>
      <c r="BI239" s="187">
        <f t="shared" si="8"/>
        <v>0</v>
      </c>
      <c r="BJ239" s="24" t="s">
        <v>78</v>
      </c>
      <c r="BK239" s="187">
        <f t="shared" si="9"/>
        <v>0</v>
      </c>
      <c r="BL239" s="24" t="s">
        <v>156</v>
      </c>
      <c r="BM239" s="24" t="s">
        <v>446</v>
      </c>
    </row>
    <row r="240" spans="2:65" s="10" customFormat="1" ht="29.85" customHeight="1">
      <c r="B240" s="161"/>
      <c r="D240" s="172" t="s">
        <v>69</v>
      </c>
      <c r="E240" s="173" t="s">
        <v>208</v>
      </c>
      <c r="F240" s="173" t="s">
        <v>447</v>
      </c>
      <c r="I240" s="164"/>
      <c r="J240" s="174">
        <f>BK240</f>
        <v>0</v>
      </c>
      <c r="L240" s="161"/>
      <c r="M240" s="166"/>
      <c r="N240" s="167"/>
      <c r="O240" s="167"/>
      <c r="P240" s="168">
        <f>SUM(P241:P245)</f>
        <v>0</v>
      </c>
      <c r="Q240" s="167"/>
      <c r="R240" s="168">
        <f>SUM(R241:R245)</f>
        <v>0</v>
      </c>
      <c r="S240" s="167"/>
      <c r="T240" s="169">
        <f>SUM(T241:T245)</f>
        <v>0</v>
      </c>
      <c r="AR240" s="162" t="s">
        <v>78</v>
      </c>
      <c r="AT240" s="170" t="s">
        <v>69</v>
      </c>
      <c r="AU240" s="170" t="s">
        <v>78</v>
      </c>
      <c r="AY240" s="162" t="s">
        <v>149</v>
      </c>
      <c r="BK240" s="171">
        <f>SUM(BK241:BK245)</f>
        <v>0</v>
      </c>
    </row>
    <row r="241" spans="2:65" s="1" customFormat="1" ht="22.5" customHeight="1">
      <c r="B241" s="175"/>
      <c r="C241" s="176" t="s">
        <v>448</v>
      </c>
      <c r="D241" s="176" t="s">
        <v>151</v>
      </c>
      <c r="E241" s="177" t="s">
        <v>449</v>
      </c>
      <c r="F241" s="178" t="s">
        <v>450</v>
      </c>
      <c r="G241" s="179" t="s">
        <v>170</v>
      </c>
      <c r="H241" s="180">
        <v>636.79999999999995</v>
      </c>
      <c r="I241" s="181"/>
      <c r="J241" s="182">
        <f>ROUND(I241*H241,2)</f>
        <v>0</v>
      </c>
      <c r="K241" s="178" t="s">
        <v>155</v>
      </c>
      <c r="L241" s="41"/>
      <c r="M241" s="183" t="s">
        <v>5</v>
      </c>
      <c r="N241" s="184" t="s">
        <v>41</v>
      </c>
      <c r="O241" s="42"/>
      <c r="P241" s="185">
        <f>O241*H241</f>
        <v>0</v>
      </c>
      <c r="Q241" s="185">
        <v>0</v>
      </c>
      <c r="R241" s="185">
        <f>Q241*H241</f>
        <v>0</v>
      </c>
      <c r="S241" s="185">
        <v>0</v>
      </c>
      <c r="T241" s="186">
        <f>S241*H241</f>
        <v>0</v>
      </c>
      <c r="AR241" s="24" t="s">
        <v>156</v>
      </c>
      <c r="AT241" s="24" t="s">
        <v>151</v>
      </c>
      <c r="AU241" s="24" t="s">
        <v>80</v>
      </c>
      <c r="AY241" s="24" t="s">
        <v>149</v>
      </c>
      <c r="BE241" s="187">
        <f>IF(N241="základní",J241,0)</f>
        <v>0</v>
      </c>
      <c r="BF241" s="187">
        <f>IF(N241="snížená",J241,0)</f>
        <v>0</v>
      </c>
      <c r="BG241" s="187">
        <f>IF(N241="zákl. přenesená",J241,0)</f>
        <v>0</v>
      </c>
      <c r="BH241" s="187">
        <f>IF(N241="sníž. přenesená",J241,0)</f>
        <v>0</v>
      </c>
      <c r="BI241" s="187">
        <f>IF(N241="nulová",J241,0)</f>
        <v>0</v>
      </c>
      <c r="BJ241" s="24" t="s">
        <v>78</v>
      </c>
      <c r="BK241" s="187">
        <f>ROUND(I241*H241,2)</f>
        <v>0</v>
      </c>
      <c r="BL241" s="24" t="s">
        <v>156</v>
      </c>
      <c r="BM241" s="24" t="s">
        <v>451</v>
      </c>
    </row>
    <row r="242" spans="2:65" s="11" customFormat="1">
      <c r="B242" s="188"/>
      <c r="D242" s="199" t="s">
        <v>158</v>
      </c>
      <c r="E242" s="197" t="s">
        <v>5</v>
      </c>
      <c r="F242" s="207" t="s">
        <v>452</v>
      </c>
      <c r="H242" s="208">
        <v>569.6</v>
      </c>
      <c r="I242" s="193"/>
      <c r="L242" s="188"/>
      <c r="M242" s="194"/>
      <c r="N242" s="195"/>
      <c r="O242" s="195"/>
      <c r="P242" s="195"/>
      <c r="Q242" s="195"/>
      <c r="R242" s="195"/>
      <c r="S242" s="195"/>
      <c r="T242" s="196"/>
      <c r="AT242" s="197" t="s">
        <v>158</v>
      </c>
      <c r="AU242" s="197" t="s">
        <v>80</v>
      </c>
      <c r="AV242" s="11" t="s">
        <v>80</v>
      </c>
      <c r="AW242" s="11" t="s">
        <v>34</v>
      </c>
      <c r="AX242" s="11" t="s">
        <v>70</v>
      </c>
      <c r="AY242" s="197" t="s">
        <v>149</v>
      </c>
    </row>
    <row r="243" spans="2:65" s="11" customFormat="1">
      <c r="B243" s="188"/>
      <c r="D243" s="199" t="s">
        <v>158</v>
      </c>
      <c r="E243" s="197" t="s">
        <v>5</v>
      </c>
      <c r="F243" s="207" t="s">
        <v>453</v>
      </c>
      <c r="H243" s="208">
        <v>67.2</v>
      </c>
      <c r="I243" s="193"/>
      <c r="L243" s="188"/>
      <c r="M243" s="194"/>
      <c r="N243" s="195"/>
      <c r="O243" s="195"/>
      <c r="P243" s="195"/>
      <c r="Q243" s="195"/>
      <c r="R243" s="195"/>
      <c r="S243" s="195"/>
      <c r="T243" s="196"/>
      <c r="AT243" s="197" t="s">
        <v>158</v>
      </c>
      <c r="AU243" s="197" t="s">
        <v>80</v>
      </c>
      <c r="AV243" s="11" t="s">
        <v>80</v>
      </c>
      <c r="AW243" s="11" t="s">
        <v>34</v>
      </c>
      <c r="AX243" s="11" t="s">
        <v>70</v>
      </c>
      <c r="AY243" s="197" t="s">
        <v>149</v>
      </c>
    </row>
    <row r="244" spans="2:65" s="13" customFormat="1">
      <c r="B244" s="209"/>
      <c r="D244" s="189" t="s">
        <v>158</v>
      </c>
      <c r="E244" s="210" t="s">
        <v>5</v>
      </c>
      <c r="F244" s="211" t="s">
        <v>166</v>
      </c>
      <c r="H244" s="212">
        <v>636.79999999999995</v>
      </c>
      <c r="I244" s="213"/>
      <c r="L244" s="209"/>
      <c r="M244" s="214"/>
      <c r="N244" s="215"/>
      <c r="O244" s="215"/>
      <c r="P244" s="215"/>
      <c r="Q244" s="215"/>
      <c r="R244" s="215"/>
      <c r="S244" s="215"/>
      <c r="T244" s="216"/>
      <c r="AT244" s="217" t="s">
        <v>158</v>
      </c>
      <c r="AU244" s="217" t="s">
        <v>80</v>
      </c>
      <c r="AV244" s="13" t="s">
        <v>156</v>
      </c>
      <c r="AW244" s="13" t="s">
        <v>34</v>
      </c>
      <c r="AX244" s="13" t="s">
        <v>78</v>
      </c>
      <c r="AY244" s="217" t="s">
        <v>149</v>
      </c>
    </row>
    <row r="245" spans="2:65" s="1" customFormat="1" ht="22.5" customHeight="1">
      <c r="B245" s="175"/>
      <c r="C245" s="176" t="s">
        <v>454</v>
      </c>
      <c r="D245" s="176" t="s">
        <v>151</v>
      </c>
      <c r="E245" s="177" t="s">
        <v>455</v>
      </c>
      <c r="F245" s="178" t="s">
        <v>456</v>
      </c>
      <c r="G245" s="179" t="s">
        <v>170</v>
      </c>
      <c r="H245" s="180">
        <v>636.79999999999995</v>
      </c>
      <c r="I245" s="181"/>
      <c r="J245" s="182">
        <f>ROUND(I245*H245,2)</f>
        <v>0</v>
      </c>
      <c r="K245" s="178" t="s">
        <v>155</v>
      </c>
      <c r="L245" s="41"/>
      <c r="M245" s="183" t="s">
        <v>5</v>
      </c>
      <c r="N245" s="184" t="s">
        <v>41</v>
      </c>
      <c r="O245" s="42"/>
      <c r="P245" s="185">
        <f>O245*H245</f>
        <v>0</v>
      </c>
      <c r="Q245" s="185">
        <v>0</v>
      </c>
      <c r="R245" s="185">
        <f>Q245*H245</f>
        <v>0</v>
      </c>
      <c r="S245" s="185">
        <v>0</v>
      </c>
      <c r="T245" s="186">
        <f>S245*H245</f>
        <v>0</v>
      </c>
      <c r="AR245" s="24" t="s">
        <v>156</v>
      </c>
      <c r="AT245" s="24" t="s">
        <v>151</v>
      </c>
      <c r="AU245" s="24" t="s">
        <v>80</v>
      </c>
      <c r="AY245" s="24" t="s">
        <v>149</v>
      </c>
      <c r="BE245" s="187">
        <f>IF(N245="základní",J245,0)</f>
        <v>0</v>
      </c>
      <c r="BF245" s="187">
        <f>IF(N245="snížená",J245,0)</f>
        <v>0</v>
      </c>
      <c r="BG245" s="187">
        <f>IF(N245="zákl. přenesená",J245,0)</f>
        <v>0</v>
      </c>
      <c r="BH245" s="187">
        <f>IF(N245="sníž. přenesená",J245,0)</f>
        <v>0</v>
      </c>
      <c r="BI245" s="187">
        <f>IF(N245="nulová",J245,0)</f>
        <v>0</v>
      </c>
      <c r="BJ245" s="24" t="s">
        <v>78</v>
      </c>
      <c r="BK245" s="187">
        <f>ROUND(I245*H245,2)</f>
        <v>0</v>
      </c>
      <c r="BL245" s="24" t="s">
        <v>156</v>
      </c>
      <c r="BM245" s="24" t="s">
        <v>457</v>
      </c>
    </row>
    <row r="246" spans="2:65" s="10" customFormat="1" ht="29.85" customHeight="1">
      <c r="B246" s="161"/>
      <c r="D246" s="172" t="s">
        <v>69</v>
      </c>
      <c r="E246" s="173" t="s">
        <v>458</v>
      </c>
      <c r="F246" s="173" t="s">
        <v>459</v>
      </c>
      <c r="I246" s="164"/>
      <c r="J246" s="174">
        <f>BK246</f>
        <v>0</v>
      </c>
      <c r="L246" s="161"/>
      <c r="M246" s="166"/>
      <c r="N246" s="167"/>
      <c r="O246" s="167"/>
      <c r="P246" s="168">
        <f>SUM(P247:P252)</f>
        <v>0</v>
      </c>
      <c r="Q246" s="167"/>
      <c r="R246" s="168">
        <f>SUM(R247:R252)</f>
        <v>0</v>
      </c>
      <c r="S246" s="167"/>
      <c r="T246" s="169">
        <f>SUM(T247:T252)</f>
        <v>0</v>
      </c>
      <c r="AR246" s="162" t="s">
        <v>78</v>
      </c>
      <c r="AT246" s="170" t="s">
        <v>69</v>
      </c>
      <c r="AU246" s="170" t="s">
        <v>78</v>
      </c>
      <c r="AY246" s="162" t="s">
        <v>149</v>
      </c>
      <c r="BK246" s="171">
        <f>SUM(BK247:BK252)</f>
        <v>0</v>
      </c>
    </row>
    <row r="247" spans="2:65" s="1" customFormat="1" ht="22.5" customHeight="1">
      <c r="B247" s="175"/>
      <c r="C247" s="176" t="s">
        <v>460</v>
      </c>
      <c r="D247" s="176" t="s">
        <v>151</v>
      </c>
      <c r="E247" s="177" t="s">
        <v>461</v>
      </c>
      <c r="F247" s="178" t="s">
        <v>462</v>
      </c>
      <c r="G247" s="179" t="s">
        <v>297</v>
      </c>
      <c r="H247" s="180">
        <v>367.86200000000002</v>
      </c>
      <c r="I247" s="181"/>
      <c r="J247" s="182">
        <f>ROUND(I247*H247,2)</f>
        <v>0</v>
      </c>
      <c r="K247" s="178" t="s">
        <v>155</v>
      </c>
      <c r="L247" s="41"/>
      <c r="M247" s="183" t="s">
        <v>5</v>
      </c>
      <c r="N247" s="184" t="s">
        <v>41</v>
      </c>
      <c r="O247" s="42"/>
      <c r="P247" s="185">
        <f>O247*H247</f>
        <v>0</v>
      </c>
      <c r="Q247" s="185">
        <v>0</v>
      </c>
      <c r="R247" s="185">
        <f>Q247*H247</f>
        <v>0</v>
      </c>
      <c r="S247" s="185">
        <v>0</v>
      </c>
      <c r="T247" s="186">
        <f>S247*H247</f>
        <v>0</v>
      </c>
      <c r="AR247" s="24" t="s">
        <v>156</v>
      </c>
      <c r="AT247" s="24" t="s">
        <v>151</v>
      </c>
      <c r="AU247" s="24" t="s">
        <v>80</v>
      </c>
      <c r="AY247" s="24" t="s">
        <v>149</v>
      </c>
      <c r="BE247" s="187">
        <f>IF(N247="základní",J247,0)</f>
        <v>0</v>
      </c>
      <c r="BF247" s="187">
        <f>IF(N247="snížená",J247,0)</f>
        <v>0</v>
      </c>
      <c r="BG247" s="187">
        <f>IF(N247="zákl. přenesená",J247,0)</f>
        <v>0</v>
      </c>
      <c r="BH247" s="187">
        <f>IF(N247="sníž. přenesená",J247,0)</f>
        <v>0</v>
      </c>
      <c r="BI247" s="187">
        <f>IF(N247="nulová",J247,0)</f>
        <v>0</v>
      </c>
      <c r="BJ247" s="24" t="s">
        <v>78</v>
      </c>
      <c r="BK247" s="187">
        <f>ROUND(I247*H247,2)</f>
        <v>0</v>
      </c>
      <c r="BL247" s="24" t="s">
        <v>156</v>
      </c>
      <c r="BM247" s="24" t="s">
        <v>463</v>
      </c>
    </row>
    <row r="248" spans="2:65" s="1" customFormat="1" ht="22.5" customHeight="1">
      <c r="B248" s="175"/>
      <c r="C248" s="176" t="s">
        <v>464</v>
      </c>
      <c r="D248" s="176" t="s">
        <v>151</v>
      </c>
      <c r="E248" s="177" t="s">
        <v>465</v>
      </c>
      <c r="F248" s="178" t="s">
        <v>466</v>
      </c>
      <c r="G248" s="179" t="s">
        <v>297</v>
      </c>
      <c r="H248" s="180">
        <v>5150.0680000000002</v>
      </c>
      <c r="I248" s="181"/>
      <c r="J248" s="182">
        <f>ROUND(I248*H248,2)</f>
        <v>0</v>
      </c>
      <c r="K248" s="178" t="s">
        <v>155</v>
      </c>
      <c r="L248" s="41"/>
      <c r="M248" s="183" t="s">
        <v>5</v>
      </c>
      <c r="N248" s="184" t="s">
        <v>41</v>
      </c>
      <c r="O248" s="42"/>
      <c r="P248" s="185">
        <f>O248*H248</f>
        <v>0</v>
      </c>
      <c r="Q248" s="185">
        <v>0</v>
      </c>
      <c r="R248" s="185">
        <f>Q248*H248</f>
        <v>0</v>
      </c>
      <c r="S248" s="185">
        <v>0</v>
      </c>
      <c r="T248" s="186">
        <f>S248*H248</f>
        <v>0</v>
      </c>
      <c r="AR248" s="24" t="s">
        <v>156</v>
      </c>
      <c r="AT248" s="24" t="s">
        <v>151</v>
      </c>
      <c r="AU248" s="24" t="s">
        <v>80</v>
      </c>
      <c r="AY248" s="24" t="s">
        <v>149</v>
      </c>
      <c r="BE248" s="187">
        <f>IF(N248="základní",J248,0)</f>
        <v>0</v>
      </c>
      <c r="BF248" s="187">
        <f>IF(N248="snížená",J248,0)</f>
        <v>0</v>
      </c>
      <c r="BG248" s="187">
        <f>IF(N248="zákl. přenesená",J248,0)</f>
        <v>0</v>
      </c>
      <c r="BH248" s="187">
        <f>IF(N248="sníž. přenesená",J248,0)</f>
        <v>0</v>
      </c>
      <c r="BI248" s="187">
        <f>IF(N248="nulová",J248,0)</f>
        <v>0</v>
      </c>
      <c r="BJ248" s="24" t="s">
        <v>78</v>
      </c>
      <c r="BK248" s="187">
        <f>ROUND(I248*H248,2)</f>
        <v>0</v>
      </c>
      <c r="BL248" s="24" t="s">
        <v>156</v>
      </c>
      <c r="BM248" s="24" t="s">
        <v>467</v>
      </c>
    </row>
    <row r="249" spans="2:65" s="11" customFormat="1">
      <c r="B249" s="188"/>
      <c r="D249" s="189" t="s">
        <v>158</v>
      </c>
      <c r="F249" s="191" t="s">
        <v>468</v>
      </c>
      <c r="H249" s="192">
        <v>5150.0680000000002</v>
      </c>
      <c r="I249" s="193"/>
      <c r="L249" s="188"/>
      <c r="M249" s="194"/>
      <c r="N249" s="195"/>
      <c r="O249" s="195"/>
      <c r="P249" s="195"/>
      <c r="Q249" s="195"/>
      <c r="R249" s="195"/>
      <c r="S249" s="195"/>
      <c r="T249" s="196"/>
      <c r="AT249" s="197" t="s">
        <v>158</v>
      </c>
      <c r="AU249" s="197" t="s">
        <v>80</v>
      </c>
      <c r="AV249" s="11" t="s">
        <v>80</v>
      </c>
      <c r="AW249" s="11" t="s">
        <v>6</v>
      </c>
      <c r="AX249" s="11" t="s">
        <v>78</v>
      </c>
      <c r="AY249" s="197" t="s">
        <v>149</v>
      </c>
    </row>
    <row r="250" spans="2:65" s="1" customFormat="1" ht="22.5" customHeight="1">
      <c r="B250" s="175"/>
      <c r="C250" s="176" t="s">
        <v>469</v>
      </c>
      <c r="D250" s="176" t="s">
        <v>151</v>
      </c>
      <c r="E250" s="177" t="s">
        <v>470</v>
      </c>
      <c r="F250" s="178" t="s">
        <v>471</v>
      </c>
      <c r="G250" s="179" t="s">
        <v>297</v>
      </c>
      <c r="H250" s="180">
        <v>367.86200000000002</v>
      </c>
      <c r="I250" s="181"/>
      <c r="J250" s="182">
        <f>ROUND(I250*H250,2)</f>
        <v>0</v>
      </c>
      <c r="K250" s="178" t="s">
        <v>155</v>
      </c>
      <c r="L250" s="41"/>
      <c r="M250" s="183" t="s">
        <v>5</v>
      </c>
      <c r="N250" s="184" t="s">
        <v>41</v>
      </c>
      <c r="O250" s="42"/>
      <c r="P250" s="185">
        <f>O250*H250</f>
        <v>0</v>
      </c>
      <c r="Q250" s="185">
        <v>0</v>
      </c>
      <c r="R250" s="185">
        <f>Q250*H250</f>
        <v>0</v>
      </c>
      <c r="S250" s="185">
        <v>0</v>
      </c>
      <c r="T250" s="186">
        <f>S250*H250</f>
        <v>0</v>
      </c>
      <c r="AR250" s="24" t="s">
        <v>156</v>
      </c>
      <c r="AT250" s="24" t="s">
        <v>151</v>
      </c>
      <c r="AU250" s="24" t="s">
        <v>80</v>
      </c>
      <c r="AY250" s="24" t="s">
        <v>149</v>
      </c>
      <c r="BE250" s="187">
        <f>IF(N250="základní",J250,0)</f>
        <v>0</v>
      </c>
      <c r="BF250" s="187">
        <f>IF(N250="snížená",J250,0)</f>
        <v>0</v>
      </c>
      <c r="BG250" s="187">
        <f>IF(N250="zákl. přenesená",J250,0)</f>
        <v>0</v>
      </c>
      <c r="BH250" s="187">
        <f>IF(N250="sníž. přenesená",J250,0)</f>
        <v>0</v>
      </c>
      <c r="BI250" s="187">
        <f>IF(N250="nulová",J250,0)</f>
        <v>0</v>
      </c>
      <c r="BJ250" s="24" t="s">
        <v>78</v>
      </c>
      <c r="BK250" s="187">
        <f>ROUND(I250*H250,2)</f>
        <v>0</v>
      </c>
      <c r="BL250" s="24" t="s">
        <v>156</v>
      </c>
      <c r="BM250" s="24" t="s">
        <v>472</v>
      </c>
    </row>
    <row r="251" spans="2:65" s="1" customFormat="1" ht="22.5" customHeight="1">
      <c r="B251" s="175"/>
      <c r="C251" s="176" t="s">
        <v>473</v>
      </c>
      <c r="D251" s="176" t="s">
        <v>151</v>
      </c>
      <c r="E251" s="177" t="s">
        <v>474</v>
      </c>
      <c r="F251" s="178" t="s">
        <v>475</v>
      </c>
      <c r="G251" s="179" t="s">
        <v>297</v>
      </c>
      <c r="H251" s="180">
        <v>129.73699999999999</v>
      </c>
      <c r="I251" s="181"/>
      <c r="J251" s="182">
        <f>ROUND(I251*H251,2)</f>
        <v>0</v>
      </c>
      <c r="K251" s="178" t="s">
        <v>155</v>
      </c>
      <c r="L251" s="41"/>
      <c r="M251" s="183" t="s">
        <v>5</v>
      </c>
      <c r="N251" s="184" t="s">
        <v>41</v>
      </c>
      <c r="O251" s="42"/>
      <c r="P251" s="185">
        <f>O251*H251</f>
        <v>0</v>
      </c>
      <c r="Q251" s="185">
        <v>0</v>
      </c>
      <c r="R251" s="185">
        <f>Q251*H251</f>
        <v>0</v>
      </c>
      <c r="S251" s="185">
        <v>0</v>
      </c>
      <c r="T251" s="186">
        <f>S251*H251</f>
        <v>0</v>
      </c>
      <c r="AR251" s="24" t="s">
        <v>156</v>
      </c>
      <c r="AT251" s="24" t="s">
        <v>151</v>
      </c>
      <c r="AU251" s="24" t="s">
        <v>80</v>
      </c>
      <c r="AY251" s="24" t="s">
        <v>149</v>
      </c>
      <c r="BE251" s="187">
        <f>IF(N251="základní",J251,0)</f>
        <v>0</v>
      </c>
      <c r="BF251" s="187">
        <f>IF(N251="snížená",J251,0)</f>
        <v>0</v>
      </c>
      <c r="BG251" s="187">
        <f>IF(N251="zákl. přenesená",J251,0)</f>
        <v>0</v>
      </c>
      <c r="BH251" s="187">
        <f>IF(N251="sníž. přenesená",J251,0)</f>
        <v>0</v>
      </c>
      <c r="BI251" s="187">
        <f>IF(N251="nulová",J251,0)</f>
        <v>0</v>
      </c>
      <c r="BJ251" s="24" t="s">
        <v>78</v>
      </c>
      <c r="BK251" s="187">
        <f>ROUND(I251*H251,2)</f>
        <v>0</v>
      </c>
      <c r="BL251" s="24" t="s">
        <v>156</v>
      </c>
      <c r="BM251" s="24" t="s">
        <v>476</v>
      </c>
    </row>
    <row r="252" spans="2:65" s="1" customFormat="1" ht="22.5" customHeight="1">
      <c r="B252" s="175"/>
      <c r="C252" s="176" t="s">
        <v>477</v>
      </c>
      <c r="D252" s="176" t="s">
        <v>151</v>
      </c>
      <c r="E252" s="177" t="s">
        <v>478</v>
      </c>
      <c r="F252" s="178" t="s">
        <v>479</v>
      </c>
      <c r="G252" s="179" t="s">
        <v>297</v>
      </c>
      <c r="H252" s="180">
        <v>238.125</v>
      </c>
      <c r="I252" s="181"/>
      <c r="J252" s="182">
        <f>ROUND(I252*H252,2)</f>
        <v>0</v>
      </c>
      <c r="K252" s="178" t="s">
        <v>155</v>
      </c>
      <c r="L252" s="41"/>
      <c r="M252" s="183" t="s">
        <v>5</v>
      </c>
      <c r="N252" s="184" t="s">
        <v>41</v>
      </c>
      <c r="O252" s="42"/>
      <c r="P252" s="185">
        <f>O252*H252</f>
        <v>0</v>
      </c>
      <c r="Q252" s="185">
        <v>0</v>
      </c>
      <c r="R252" s="185">
        <f>Q252*H252</f>
        <v>0</v>
      </c>
      <c r="S252" s="185">
        <v>0</v>
      </c>
      <c r="T252" s="186">
        <f>S252*H252</f>
        <v>0</v>
      </c>
      <c r="AR252" s="24" t="s">
        <v>156</v>
      </c>
      <c r="AT252" s="24" t="s">
        <v>151</v>
      </c>
      <c r="AU252" s="24" t="s">
        <v>80</v>
      </c>
      <c r="AY252" s="24" t="s">
        <v>149</v>
      </c>
      <c r="BE252" s="187">
        <f>IF(N252="základní",J252,0)</f>
        <v>0</v>
      </c>
      <c r="BF252" s="187">
        <f>IF(N252="snížená",J252,0)</f>
        <v>0</v>
      </c>
      <c r="BG252" s="187">
        <f>IF(N252="zákl. přenesená",J252,0)</f>
        <v>0</v>
      </c>
      <c r="BH252" s="187">
        <f>IF(N252="sníž. přenesená",J252,0)</f>
        <v>0</v>
      </c>
      <c r="BI252" s="187">
        <f>IF(N252="nulová",J252,0)</f>
        <v>0</v>
      </c>
      <c r="BJ252" s="24" t="s">
        <v>78</v>
      </c>
      <c r="BK252" s="187">
        <f>ROUND(I252*H252,2)</f>
        <v>0</v>
      </c>
      <c r="BL252" s="24" t="s">
        <v>156</v>
      </c>
      <c r="BM252" s="24" t="s">
        <v>480</v>
      </c>
    </row>
    <row r="253" spans="2:65" s="10" customFormat="1" ht="29.85" customHeight="1">
      <c r="B253" s="161"/>
      <c r="D253" s="172" t="s">
        <v>69</v>
      </c>
      <c r="E253" s="173" t="s">
        <v>481</v>
      </c>
      <c r="F253" s="173" t="s">
        <v>482</v>
      </c>
      <c r="I253" s="164"/>
      <c r="J253" s="174">
        <f>BK253</f>
        <v>0</v>
      </c>
      <c r="L253" s="161"/>
      <c r="M253" s="166"/>
      <c r="N253" s="167"/>
      <c r="O253" s="167"/>
      <c r="P253" s="168">
        <f>P254</f>
        <v>0</v>
      </c>
      <c r="Q253" s="167"/>
      <c r="R253" s="168">
        <f>R254</f>
        <v>0</v>
      </c>
      <c r="S253" s="167"/>
      <c r="T253" s="169">
        <f>T254</f>
        <v>0</v>
      </c>
      <c r="AR253" s="162" t="s">
        <v>78</v>
      </c>
      <c r="AT253" s="170" t="s">
        <v>69</v>
      </c>
      <c r="AU253" s="170" t="s">
        <v>78</v>
      </c>
      <c r="AY253" s="162" t="s">
        <v>149</v>
      </c>
      <c r="BK253" s="171">
        <f>BK254</f>
        <v>0</v>
      </c>
    </row>
    <row r="254" spans="2:65" s="1" customFormat="1" ht="22.5" customHeight="1">
      <c r="B254" s="175"/>
      <c r="C254" s="176" t="s">
        <v>483</v>
      </c>
      <c r="D254" s="176" t="s">
        <v>151</v>
      </c>
      <c r="E254" s="177" t="s">
        <v>484</v>
      </c>
      <c r="F254" s="178" t="s">
        <v>485</v>
      </c>
      <c r="G254" s="179" t="s">
        <v>297</v>
      </c>
      <c r="H254" s="180">
        <v>2535.3919999999998</v>
      </c>
      <c r="I254" s="181"/>
      <c r="J254" s="182">
        <f>ROUND(I254*H254,2)</f>
        <v>0</v>
      </c>
      <c r="K254" s="178" t="s">
        <v>155</v>
      </c>
      <c r="L254" s="41"/>
      <c r="M254" s="183" t="s">
        <v>5</v>
      </c>
      <c r="N254" s="184" t="s">
        <v>41</v>
      </c>
      <c r="O254" s="42"/>
      <c r="P254" s="185">
        <f>O254*H254</f>
        <v>0</v>
      </c>
      <c r="Q254" s="185">
        <v>0</v>
      </c>
      <c r="R254" s="185">
        <f>Q254*H254</f>
        <v>0</v>
      </c>
      <c r="S254" s="185">
        <v>0</v>
      </c>
      <c r="T254" s="186">
        <f>S254*H254</f>
        <v>0</v>
      </c>
      <c r="AR254" s="24" t="s">
        <v>156</v>
      </c>
      <c r="AT254" s="24" t="s">
        <v>151</v>
      </c>
      <c r="AU254" s="24" t="s">
        <v>80</v>
      </c>
      <c r="AY254" s="24" t="s">
        <v>149</v>
      </c>
      <c r="BE254" s="187">
        <f>IF(N254="základní",J254,0)</f>
        <v>0</v>
      </c>
      <c r="BF254" s="187">
        <f>IF(N254="snížená",J254,0)</f>
        <v>0</v>
      </c>
      <c r="BG254" s="187">
        <f>IF(N254="zákl. přenesená",J254,0)</f>
        <v>0</v>
      </c>
      <c r="BH254" s="187">
        <f>IF(N254="sníž. přenesená",J254,0)</f>
        <v>0</v>
      </c>
      <c r="BI254" s="187">
        <f>IF(N254="nulová",J254,0)</f>
        <v>0</v>
      </c>
      <c r="BJ254" s="24" t="s">
        <v>78</v>
      </c>
      <c r="BK254" s="187">
        <f>ROUND(I254*H254,2)</f>
        <v>0</v>
      </c>
      <c r="BL254" s="24" t="s">
        <v>156</v>
      </c>
      <c r="BM254" s="24" t="s">
        <v>486</v>
      </c>
    </row>
    <row r="255" spans="2:65" s="10" customFormat="1" ht="37.35" customHeight="1">
      <c r="B255" s="161"/>
      <c r="D255" s="162" t="s">
        <v>69</v>
      </c>
      <c r="E255" s="163" t="s">
        <v>487</v>
      </c>
      <c r="F255" s="163" t="s">
        <v>85</v>
      </c>
      <c r="I255" s="164"/>
      <c r="J255" s="165">
        <f>BK255</f>
        <v>0</v>
      </c>
      <c r="L255" s="161"/>
      <c r="M255" s="166"/>
      <c r="N255" s="167"/>
      <c r="O255" s="167"/>
      <c r="P255" s="168">
        <f>P256</f>
        <v>0</v>
      </c>
      <c r="Q255" s="167"/>
      <c r="R255" s="168">
        <f>R256</f>
        <v>0</v>
      </c>
      <c r="S255" s="167"/>
      <c r="T255" s="169">
        <f>T256</f>
        <v>0</v>
      </c>
      <c r="AR255" s="162" t="s">
        <v>177</v>
      </c>
      <c r="AT255" s="170" t="s">
        <v>69</v>
      </c>
      <c r="AU255" s="170" t="s">
        <v>70</v>
      </c>
      <c r="AY255" s="162" t="s">
        <v>149</v>
      </c>
      <c r="BK255" s="171">
        <f>BK256</f>
        <v>0</v>
      </c>
    </row>
    <row r="256" spans="2:65" s="10" customFormat="1" ht="19.95" customHeight="1">
      <c r="B256" s="161"/>
      <c r="D256" s="172" t="s">
        <v>69</v>
      </c>
      <c r="E256" s="173" t="s">
        <v>488</v>
      </c>
      <c r="F256" s="173" t="s">
        <v>489</v>
      </c>
      <c r="I256" s="164"/>
      <c r="J256" s="174">
        <f>BK256</f>
        <v>0</v>
      </c>
      <c r="L256" s="161"/>
      <c r="M256" s="166"/>
      <c r="N256" s="167"/>
      <c r="O256" s="167"/>
      <c r="P256" s="168">
        <f>SUM(P257:P258)</f>
        <v>0</v>
      </c>
      <c r="Q256" s="167"/>
      <c r="R256" s="168">
        <f>SUM(R257:R258)</f>
        <v>0</v>
      </c>
      <c r="S256" s="167"/>
      <c r="T256" s="169">
        <f>SUM(T257:T258)</f>
        <v>0</v>
      </c>
      <c r="AR256" s="162" t="s">
        <v>177</v>
      </c>
      <c r="AT256" s="170" t="s">
        <v>69</v>
      </c>
      <c r="AU256" s="170" t="s">
        <v>78</v>
      </c>
      <c r="AY256" s="162" t="s">
        <v>149</v>
      </c>
      <c r="BK256" s="171">
        <f>SUM(BK257:BK258)</f>
        <v>0</v>
      </c>
    </row>
    <row r="257" spans="2:65" s="1" customFormat="1" ht="22.5" customHeight="1">
      <c r="B257" s="175"/>
      <c r="C257" s="176" t="s">
        <v>490</v>
      </c>
      <c r="D257" s="176" t="s">
        <v>151</v>
      </c>
      <c r="E257" s="177" t="s">
        <v>491</v>
      </c>
      <c r="F257" s="178" t="s">
        <v>492</v>
      </c>
      <c r="G257" s="179" t="s">
        <v>493</v>
      </c>
      <c r="H257" s="180">
        <v>1</v>
      </c>
      <c r="I257" s="181"/>
      <c r="J257" s="182">
        <f>ROUND(I257*H257,2)</f>
        <v>0</v>
      </c>
      <c r="K257" s="178" t="s">
        <v>155</v>
      </c>
      <c r="L257" s="41"/>
      <c r="M257" s="183" t="s">
        <v>5</v>
      </c>
      <c r="N257" s="184" t="s">
        <v>41</v>
      </c>
      <c r="O257" s="42"/>
      <c r="P257" s="185">
        <f>O257*H257</f>
        <v>0</v>
      </c>
      <c r="Q257" s="185">
        <v>0</v>
      </c>
      <c r="R257" s="185">
        <f>Q257*H257</f>
        <v>0</v>
      </c>
      <c r="S257" s="185">
        <v>0</v>
      </c>
      <c r="T257" s="186">
        <f>S257*H257</f>
        <v>0</v>
      </c>
      <c r="AR257" s="24" t="s">
        <v>494</v>
      </c>
      <c r="AT257" s="24" t="s">
        <v>151</v>
      </c>
      <c r="AU257" s="24" t="s">
        <v>80</v>
      </c>
      <c r="AY257" s="24" t="s">
        <v>149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24" t="s">
        <v>78</v>
      </c>
      <c r="BK257" s="187">
        <f>ROUND(I257*H257,2)</f>
        <v>0</v>
      </c>
      <c r="BL257" s="24" t="s">
        <v>494</v>
      </c>
      <c r="BM257" s="24" t="s">
        <v>495</v>
      </c>
    </row>
    <row r="258" spans="2:65" s="1" customFormat="1" ht="22.5" customHeight="1">
      <c r="B258" s="175"/>
      <c r="C258" s="176" t="s">
        <v>496</v>
      </c>
      <c r="D258" s="176" t="s">
        <v>151</v>
      </c>
      <c r="E258" s="177" t="s">
        <v>497</v>
      </c>
      <c r="F258" s="178" t="s">
        <v>498</v>
      </c>
      <c r="G258" s="179" t="s">
        <v>493</v>
      </c>
      <c r="H258" s="180">
        <v>1</v>
      </c>
      <c r="I258" s="181"/>
      <c r="J258" s="182">
        <f>ROUND(I258*H258,2)</f>
        <v>0</v>
      </c>
      <c r="K258" s="178" t="s">
        <v>155</v>
      </c>
      <c r="L258" s="41"/>
      <c r="M258" s="183" t="s">
        <v>5</v>
      </c>
      <c r="N258" s="236" t="s">
        <v>41</v>
      </c>
      <c r="O258" s="237"/>
      <c r="P258" s="238">
        <f>O258*H258</f>
        <v>0</v>
      </c>
      <c r="Q258" s="238">
        <v>0</v>
      </c>
      <c r="R258" s="238">
        <f>Q258*H258</f>
        <v>0</v>
      </c>
      <c r="S258" s="238">
        <v>0</v>
      </c>
      <c r="T258" s="239">
        <f>S258*H258</f>
        <v>0</v>
      </c>
      <c r="AR258" s="24" t="s">
        <v>494</v>
      </c>
      <c r="AT258" s="24" t="s">
        <v>151</v>
      </c>
      <c r="AU258" s="24" t="s">
        <v>80</v>
      </c>
      <c r="AY258" s="24" t="s">
        <v>149</v>
      </c>
      <c r="BE258" s="187">
        <f>IF(N258="základní",J258,0)</f>
        <v>0</v>
      </c>
      <c r="BF258" s="187">
        <f>IF(N258="snížená",J258,0)</f>
        <v>0</v>
      </c>
      <c r="BG258" s="187">
        <f>IF(N258="zákl. přenesená",J258,0)</f>
        <v>0</v>
      </c>
      <c r="BH258" s="187">
        <f>IF(N258="sníž. přenesená",J258,0)</f>
        <v>0</v>
      </c>
      <c r="BI258" s="187">
        <f>IF(N258="nulová",J258,0)</f>
        <v>0</v>
      </c>
      <c r="BJ258" s="24" t="s">
        <v>78</v>
      </c>
      <c r="BK258" s="187">
        <f>ROUND(I258*H258,2)</f>
        <v>0</v>
      </c>
      <c r="BL258" s="24" t="s">
        <v>494</v>
      </c>
      <c r="BM258" s="24" t="s">
        <v>499</v>
      </c>
    </row>
    <row r="259" spans="2:65" s="1" customFormat="1" ht="6.9" customHeight="1">
      <c r="B259" s="56"/>
      <c r="C259" s="57"/>
      <c r="D259" s="57"/>
      <c r="E259" s="57"/>
      <c r="F259" s="57"/>
      <c r="G259" s="57"/>
      <c r="H259" s="57"/>
      <c r="I259" s="128"/>
      <c r="J259" s="57"/>
      <c r="K259" s="57"/>
      <c r="L259" s="41"/>
    </row>
  </sheetData>
  <autoFilter ref="C86:K258"/>
  <mergeCells count="9">
    <mergeCell ref="E77:H77"/>
    <mergeCell ref="E79:H79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12"/>
  <sheetViews>
    <sheetView showGridLines="0" workbookViewId="0">
      <pane ySplit="1" topLeftCell="A2" activePane="bottomLeft" state="frozen"/>
      <selection pane="bottomLeft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75" customWidth="1"/>
    <col min="7" max="7" width="8.7109375" customWidth="1"/>
    <col min="8" max="8" width="11.140625" customWidth="1"/>
    <col min="9" max="9" width="12.7109375" style="99" customWidth="1"/>
    <col min="10" max="10" width="23.42578125" customWidth="1"/>
    <col min="11" max="11" width="15.42578125" customWidth="1"/>
    <col min="13" max="18" width="9.28515625" hidden="1"/>
    <col min="19" max="19" width="8.140625" hidden="1" customWidth="1"/>
    <col min="20" max="20" width="29.710937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70" ht="21.75" customHeight="1">
      <c r="A1" s="21"/>
      <c r="B1" s="100"/>
      <c r="C1" s="100"/>
      <c r="D1" s="101" t="s">
        <v>1</v>
      </c>
      <c r="E1" s="100"/>
      <c r="F1" s="102" t="s">
        <v>87</v>
      </c>
      <c r="G1" s="358" t="s">
        <v>88</v>
      </c>
      <c r="H1" s="358"/>
      <c r="I1" s="103"/>
      <c r="J1" s="102" t="s">
        <v>89</v>
      </c>
      <c r="K1" s="101" t="s">
        <v>90</v>
      </c>
      <c r="L1" s="102" t="s">
        <v>91</v>
      </c>
      <c r="M1" s="102"/>
      <c r="N1" s="102"/>
      <c r="O1" s="102"/>
      <c r="P1" s="102"/>
      <c r="Q1" s="102"/>
      <c r="R1" s="102"/>
      <c r="S1" s="102"/>
      <c r="T1" s="102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" customHeight="1">
      <c r="L2" s="346" t="s">
        <v>8</v>
      </c>
      <c r="M2" s="347"/>
      <c r="N2" s="347"/>
      <c r="O2" s="347"/>
      <c r="P2" s="347"/>
      <c r="Q2" s="347"/>
      <c r="R2" s="347"/>
      <c r="S2" s="347"/>
      <c r="T2" s="347"/>
      <c r="U2" s="347"/>
      <c r="V2" s="347"/>
      <c r="AT2" s="24" t="s">
        <v>83</v>
      </c>
      <c r="AZ2" s="104" t="s">
        <v>92</v>
      </c>
      <c r="BA2" s="104" t="s">
        <v>5</v>
      </c>
      <c r="BB2" s="104" t="s">
        <v>5</v>
      </c>
      <c r="BC2" s="104" t="s">
        <v>500</v>
      </c>
      <c r="BD2" s="104" t="s">
        <v>80</v>
      </c>
    </row>
    <row r="3" spans="1:70" ht="6.9" customHeight="1">
      <c r="B3" s="25"/>
      <c r="C3" s="26"/>
      <c r="D3" s="26"/>
      <c r="E3" s="26"/>
      <c r="F3" s="26"/>
      <c r="G3" s="26"/>
      <c r="H3" s="26"/>
      <c r="I3" s="105"/>
      <c r="J3" s="26"/>
      <c r="K3" s="27"/>
      <c r="AT3" s="24" t="s">
        <v>80</v>
      </c>
      <c r="AZ3" s="104" t="s">
        <v>94</v>
      </c>
      <c r="BA3" s="104" t="s">
        <v>5</v>
      </c>
      <c r="BB3" s="104" t="s">
        <v>5</v>
      </c>
      <c r="BC3" s="104" t="s">
        <v>500</v>
      </c>
      <c r="BD3" s="104" t="s">
        <v>80</v>
      </c>
    </row>
    <row r="4" spans="1:70" ht="36.9" customHeight="1">
      <c r="B4" s="28"/>
      <c r="C4" s="29"/>
      <c r="D4" s="30" t="s">
        <v>96</v>
      </c>
      <c r="E4" s="29"/>
      <c r="F4" s="29"/>
      <c r="G4" s="29"/>
      <c r="H4" s="29"/>
      <c r="I4" s="106"/>
      <c r="J4" s="29"/>
      <c r="K4" s="31"/>
      <c r="M4" s="32" t="s">
        <v>13</v>
      </c>
      <c r="AT4" s="24" t="s">
        <v>6</v>
      </c>
      <c r="AZ4" s="104" t="s">
        <v>101</v>
      </c>
      <c r="BA4" s="104" t="s">
        <v>5</v>
      </c>
      <c r="BB4" s="104" t="s">
        <v>5</v>
      </c>
      <c r="BC4" s="104" t="s">
        <v>501</v>
      </c>
      <c r="BD4" s="104" t="s">
        <v>80</v>
      </c>
    </row>
    <row r="5" spans="1:70" ht="6.9" customHeight="1">
      <c r="B5" s="28"/>
      <c r="C5" s="29"/>
      <c r="D5" s="29"/>
      <c r="E5" s="29"/>
      <c r="F5" s="29"/>
      <c r="G5" s="29"/>
      <c r="H5" s="29"/>
      <c r="I5" s="106"/>
      <c r="J5" s="29"/>
      <c r="K5" s="31"/>
      <c r="AZ5" s="104" t="s">
        <v>115</v>
      </c>
      <c r="BA5" s="104" t="s">
        <v>5</v>
      </c>
      <c r="BB5" s="104" t="s">
        <v>5</v>
      </c>
      <c r="BC5" s="104" t="s">
        <v>502</v>
      </c>
      <c r="BD5" s="104" t="s">
        <v>80</v>
      </c>
    </row>
    <row r="6" spans="1:70" ht="13.2">
      <c r="B6" s="28"/>
      <c r="C6" s="29"/>
      <c r="D6" s="37" t="s">
        <v>18</v>
      </c>
      <c r="E6" s="29"/>
      <c r="F6" s="29"/>
      <c r="G6" s="29"/>
      <c r="H6" s="29"/>
      <c r="I6" s="106"/>
      <c r="J6" s="29"/>
      <c r="K6" s="31"/>
      <c r="AZ6" s="104" t="s">
        <v>103</v>
      </c>
      <c r="BA6" s="104" t="s">
        <v>5</v>
      </c>
      <c r="BB6" s="104" t="s">
        <v>5</v>
      </c>
      <c r="BC6" s="104" t="s">
        <v>503</v>
      </c>
      <c r="BD6" s="104" t="s">
        <v>80</v>
      </c>
    </row>
    <row r="7" spans="1:70" ht="22.5" customHeight="1">
      <c r="B7" s="28"/>
      <c r="C7" s="29"/>
      <c r="D7" s="29"/>
      <c r="E7" s="359" t="str">
        <f>'Rekapitulace stavby'!K6</f>
        <v>Oprava kanalizace ulice Hamerská</v>
      </c>
      <c r="F7" s="360"/>
      <c r="G7" s="360"/>
      <c r="H7" s="360"/>
      <c r="I7" s="106"/>
      <c r="J7" s="29"/>
      <c r="K7" s="31"/>
      <c r="AZ7" s="104" t="s">
        <v>106</v>
      </c>
      <c r="BA7" s="104" t="s">
        <v>5</v>
      </c>
      <c r="BB7" s="104" t="s">
        <v>5</v>
      </c>
      <c r="BC7" s="104" t="s">
        <v>504</v>
      </c>
      <c r="BD7" s="104" t="s">
        <v>80</v>
      </c>
    </row>
    <row r="8" spans="1:70" s="1" customFormat="1" ht="13.2">
      <c r="B8" s="41"/>
      <c r="C8" s="42"/>
      <c r="D8" s="37" t="s">
        <v>105</v>
      </c>
      <c r="E8" s="42"/>
      <c r="F8" s="42"/>
      <c r="G8" s="42"/>
      <c r="H8" s="42"/>
      <c r="I8" s="107"/>
      <c r="J8" s="42"/>
      <c r="K8" s="45"/>
      <c r="AZ8" s="104" t="s">
        <v>109</v>
      </c>
      <c r="BA8" s="104" t="s">
        <v>5</v>
      </c>
      <c r="BB8" s="104" t="s">
        <v>5</v>
      </c>
      <c r="BC8" s="104" t="s">
        <v>505</v>
      </c>
      <c r="BD8" s="104" t="s">
        <v>80</v>
      </c>
    </row>
    <row r="9" spans="1:70" s="1" customFormat="1" ht="36.9" customHeight="1">
      <c r="B9" s="41"/>
      <c r="C9" s="42"/>
      <c r="D9" s="42"/>
      <c r="E9" s="361" t="s">
        <v>506</v>
      </c>
      <c r="F9" s="362"/>
      <c r="G9" s="362"/>
      <c r="H9" s="362"/>
      <c r="I9" s="107"/>
      <c r="J9" s="42"/>
      <c r="K9" s="45"/>
      <c r="AZ9" s="104" t="s">
        <v>99</v>
      </c>
      <c r="BA9" s="104" t="s">
        <v>5</v>
      </c>
      <c r="BB9" s="104" t="s">
        <v>5</v>
      </c>
      <c r="BC9" s="104" t="s">
        <v>507</v>
      </c>
      <c r="BD9" s="104" t="s">
        <v>80</v>
      </c>
    </row>
    <row r="10" spans="1:70" s="1" customFormat="1">
      <c r="B10" s="41"/>
      <c r="C10" s="42"/>
      <c r="D10" s="42"/>
      <c r="E10" s="42"/>
      <c r="F10" s="42"/>
      <c r="G10" s="42"/>
      <c r="H10" s="42"/>
      <c r="I10" s="107"/>
      <c r="J10" s="42"/>
      <c r="K10" s="45"/>
      <c r="AZ10" s="104" t="s">
        <v>205</v>
      </c>
      <c r="BA10" s="104" t="s">
        <v>5</v>
      </c>
      <c r="BB10" s="104" t="s">
        <v>5</v>
      </c>
      <c r="BC10" s="104" t="s">
        <v>508</v>
      </c>
      <c r="BD10" s="104" t="s">
        <v>80</v>
      </c>
    </row>
    <row r="11" spans="1:70" s="1" customFormat="1" ht="14.4" customHeight="1">
      <c r="B11" s="41"/>
      <c r="C11" s="42"/>
      <c r="D11" s="37" t="s">
        <v>20</v>
      </c>
      <c r="E11" s="42"/>
      <c r="F11" s="35" t="s">
        <v>5</v>
      </c>
      <c r="G11" s="42"/>
      <c r="H11" s="42"/>
      <c r="I11" s="108" t="s">
        <v>21</v>
      </c>
      <c r="J11" s="35" t="s">
        <v>5</v>
      </c>
      <c r="K11" s="45"/>
      <c r="AZ11" s="104" t="s">
        <v>509</v>
      </c>
      <c r="BA11" s="104" t="s">
        <v>5</v>
      </c>
      <c r="BB11" s="104" t="s">
        <v>5</v>
      </c>
      <c r="BC11" s="104" t="s">
        <v>510</v>
      </c>
      <c r="BD11" s="104" t="s">
        <v>80</v>
      </c>
    </row>
    <row r="12" spans="1:70" s="1" customFormat="1" ht="14.4" customHeight="1">
      <c r="B12" s="41"/>
      <c r="C12" s="42"/>
      <c r="D12" s="37" t="s">
        <v>22</v>
      </c>
      <c r="E12" s="42"/>
      <c r="F12" s="35" t="s">
        <v>23</v>
      </c>
      <c r="G12" s="42"/>
      <c r="H12" s="42"/>
      <c r="I12" s="108" t="s">
        <v>24</v>
      </c>
      <c r="J12" s="109" t="str">
        <f>'Rekapitulace stavby'!AN8</f>
        <v>27.3.2017</v>
      </c>
      <c r="K12" s="45"/>
    </row>
    <row r="13" spans="1:70" s="1" customFormat="1" ht="10.95" customHeight="1">
      <c r="B13" s="41"/>
      <c r="C13" s="42"/>
      <c r="D13" s="42"/>
      <c r="E13" s="42"/>
      <c r="F13" s="42"/>
      <c r="G13" s="42"/>
      <c r="H13" s="42"/>
      <c r="I13" s="107"/>
      <c r="J13" s="42"/>
      <c r="K13" s="45"/>
    </row>
    <row r="14" spans="1:70" s="1" customFormat="1" ht="14.4" customHeight="1">
      <c r="B14" s="41"/>
      <c r="C14" s="42"/>
      <c r="D14" s="37" t="s">
        <v>26</v>
      </c>
      <c r="E14" s="42"/>
      <c r="F14" s="42"/>
      <c r="G14" s="42"/>
      <c r="H14" s="42"/>
      <c r="I14" s="108" t="s">
        <v>27</v>
      </c>
      <c r="J14" s="35" t="s">
        <v>5</v>
      </c>
      <c r="K14" s="45"/>
    </row>
    <row r="15" spans="1:70" s="1" customFormat="1" ht="18" customHeight="1">
      <c r="B15" s="41"/>
      <c r="C15" s="42"/>
      <c r="D15" s="42"/>
      <c r="E15" s="35" t="s">
        <v>28</v>
      </c>
      <c r="F15" s="42"/>
      <c r="G15" s="42"/>
      <c r="H15" s="42"/>
      <c r="I15" s="108" t="s">
        <v>29</v>
      </c>
      <c r="J15" s="35" t="s">
        <v>5</v>
      </c>
      <c r="K15" s="45"/>
    </row>
    <row r="16" spans="1:70" s="1" customFormat="1" ht="6.9" customHeight="1">
      <c r="B16" s="41"/>
      <c r="C16" s="42"/>
      <c r="D16" s="42"/>
      <c r="E16" s="42"/>
      <c r="F16" s="42"/>
      <c r="G16" s="42"/>
      <c r="H16" s="42"/>
      <c r="I16" s="107"/>
      <c r="J16" s="42"/>
      <c r="K16" s="45"/>
    </row>
    <row r="17" spans="2:11" s="1" customFormat="1" ht="14.4" customHeight="1">
      <c r="B17" s="41"/>
      <c r="C17" s="42"/>
      <c r="D17" s="37" t="s">
        <v>30</v>
      </c>
      <c r="E17" s="42"/>
      <c r="F17" s="42"/>
      <c r="G17" s="42"/>
      <c r="H17" s="42"/>
      <c r="I17" s="108" t="s">
        <v>27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08" t="s">
        <v>29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" customHeight="1">
      <c r="B19" s="41"/>
      <c r="C19" s="42"/>
      <c r="D19" s="42"/>
      <c r="E19" s="42"/>
      <c r="F19" s="42"/>
      <c r="G19" s="42"/>
      <c r="H19" s="42"/>
      <c r="I19" s="107"/>
      <c r="J19" s="42"/>
      <c r="K19" s="45"/>
    </row>
    <row r="20" spans="2:11" s="1" customFormat="1" ht="14.4" customHeight="1">
      <c r="B20" s="41"/>
      <c r="C20" s="42"/>
      <c r="D20" s="37" t="s">
        <v>32</v>
      </c>
      <c r="E20" s="42"/>
      <c r="F20" s="42"/>
      <c r="G20" s="42"/>
      <c r="H20" s="42"/>
      <c r="I20" s="108" t="s">
        <v>27</v>
      </c>
      <c r="J20" s="35" t="s">
        <v>5</v>
      </c>
      <c r="K20" s="45"/>
    </row>
    <row r="21" spans="2:11" s="1" customFormat="1" ht="18" customHeight="1">
      <c r="B21" s="41"/>
      <c r="C21" s="42"/>
      <c r="D21" s="42"/>
      <c r="E21" s="35" t="s">
        <v>33</v>
      </c>
      <c r="F21" s="42"/>
      <c r="G21" s="42"/>
      <c r="H21" s="42"/>
      <c r="I21" s="108" t="s">
        <v>29</v>
      </c>
      <c r="J21" s="35" t="s">
        <v>5</v>
      </c>
      <c r="K21" s="45"/>
    </row>
    <row r="22" spans="2:11" s="1" customFormat="1" ht="6.9" customHeight="1">
      <c r="B22" s="41"/>
      <c r="C22" s="42"/>
      <c r="D22" s="42"/>
      <c r="E22" s="42"/>
      <c r="F22" s="42"/>
      <c r="G22" s="42"/>
      <c r="H22" s="42"/>
      <c r="I22" s="107"/>
      <c r="J22" s="42"/>
      <c r="K22" s="45"/>
    </row>
    <row r="23" spans="2:11" s="1" customFormat="1" ht="14.4" customHeight="1">
      <c r="B23" s="41"/>
      <c r="C23" s="42"/>
      <c r="D23" s="37" t="s">
        <v>35</v>
      </c>
      <c r="E23" s="42"/>
      <c r="F23" s="42"/>
      <c r="G23" s="42"/>
      <c r="H23" s="42"/>
      <c r="I23" s="107"/>
      <c r="J23" s="42"/>
      <c r="K23" s="45"/>
    </row>
    <row r="24" spans="2:11" s="6" customFormat="1" ht="22.5" customHeight="1">
      <c r="B24" s="110"/>
      <c r="C24" s="111"/>
      <c r="D24" s="111"/>
      <c r="E24" s="325" t="s">
        <v>5</v>
      </c>
      <c r="F24" s="325"/>
      <c r="G24" s="325"/>
      <c r="H24" s="325"/>
      <c r="I24" s="112"/>
      <c r="J24" s="111"/>
      <c r="K24" s="113"/>
    </row>
    <row r="25" spans="2:11" s="1" customFormat="1" ht="6.9" customHeight="1">
      <c r="B25" s="41"/>
      <c r="C25" s="42"/>
      <c r="D25" s="42"/>
      <c r="E25" s="42"/>
      <c r="F25" s="42"/>
      <c r="G25" s="42"/>
      <c r="H25" s="42"/>
      <c r="I25" s="107"/>
      <c r="J25" s="42"/>
      <c r="K25" s="45"/>
    </row>
    <row r="26" spans="2:11" s="1" customFormat="1" ht="6.9" customHeight="1">
      <c r="B26" s="41"/>
      <c r="C26" s="42"/>
      <c r="D26" s="68"/>
      <c r="E26" s="68"/>
      <c r="F26" s="68"/>
      <c r="G26" s="68"/>
      <c r="H26" s="68"/>
      <c r="I26" s="114"/>
      <c r="J26" s="68"/>
      <c r="K26" s="115"/>
    </row>
    <row r="27" spans="2:11" s="1" customFormat="1" ht="25.35" customHeight="1">
      <c r="B27" s="41"/>
      <c r="C27" s="42"/>
      <c r="D27" s="116" t="s">
        <v>36</v>
      </c>
      <c r="E27" s="42"/>
      <c r="F27" s="42"/>
      <c r="G27" s="42"/>
      <c r="H27" s="42"/>
      <c r="I27" s="107"/>
      <c r="J27" s="117">
        <f>ROUND(J86,2)</f>
        <v>0</v>
      </c>
      <c r="K27" s="45"/>
    </row>
    <row r="28" spans="2:11" s="1" customFormat="1" ht="6.9" customHeight="1">
      <c r="B28" s="41"/>
      <c r="C28" s="42"/>
      <c r="D28" s="68"/>
      <c r="E28" s="68"/>
      <c r="F28" s="68"/>
      <c r="G28" s="68"/>
      <c r="H28" s="68"/>
      <c r="I28" s="114"/>
      <c r="J28" s="68"/>
      <c r="K28" s="115"/>
    </row>
    <row r="29" spans="2:11" s="1" customFormat="1" ht="14.4" customHeight="1">
      <c r="B29" s="41"/>
      <c r="C29" s="42"/>
      <c r="D29" s="42"/>
      <c r="E29" s="42"/>
      <c r="F29" s="46" t="s">
        <v>38</v>
      </c>
      <c r="G29" s="42"/>
      <c r="H29" s="42"/>
      <c r="I29" s="118" t="s">
        <v>37</v>
      </c>
      <c r="J29" s="46" t="s">
        <v>39</v>
      </c>
      <c r="K29" s="45"/>
    </row>
    <row r="30" spans="2:11" s="1" customFormat="1" ht="14.4" customHeight="1">
      <c r="B30" s="41"/>
      <c r="C30" s="42"/>
      <c r="D30" s="49" t="s">
        <v>40</v>
      </c>
      <c r="E30" s="49" t="s">
        <v>41</v>
      </c>
      <c r="F30" s="119">
        <f>ROUND(SUM(BE86:BE211), 2)</f>
        <v>0</v>
      </c>
      <c r="G30" s="42"/>
      <c r="H30" s="42"/>
      <c r="I30" s="120">
        <v>0.21</v>
      </c>
      <c r="J30" s="119">
        <f>ROUND(ROUND((SUM(BE86:BE211)), 2)*I30, 2)</f>
        <v>0</v>
      </c>
      <c r="K30" s="45"/>
    </row>
    <row r="31" spans="2:11" s="1" customFormat="1" ht="14.4" customHeight="1">
      <c r="B31" s="41"/>
      <c r="C31" s="42"/>
      <c r="D31" s="42"/>
      <c r="E31" s="49" t="s">
        <v>42</v>
      </c>
      <c r="F31" s="119">
        <f>ROUND(SUM(BF86:BF211), 2)</f>
        <v>0</v>
      </c>
      <c r="G31" s="42"/>
      <c r="H31" s="42"/>
      <c r="I31" s="120">
        <v>0.15</v>
      </c>
      <c r="J31" s="119">
        <f>ROUND(ROUND((SUM(BF86:BF211)), 2)*I31, 2)</f>
        <v>0</v>
      </c>
      <c r="K31" s="45"/>
    </row>
    <row r="32" spans="2:11" s="1" customFormat="1" ht="14.4" hidden="1" customHeight="1">
      <c r="B32" s="41"/>
      <c r="C32" s="42"/>
      <c r="D32" s="42"/>
      <c r="E32" s="49" t="s">
        <v>43</v>
      </c>
      <c r="F32" s="119">
        <f>ROUND(SUM(BG86:BG211), 2)</f>
        <v>0</v>
      </c>
      <c r="G32" s="42"/>
      <c r="H32" s="42"/>
      <c r="I32" s="120">
        <v>0.21</v>
      </c>
      <c r="J32" s="119">
        <v>0</v>
      </c>
      <c r="K32" s="45"/>
    </row>
    <row r="33" spans="2:11" s="1" customFormat="1" ht="14.4" hidden="1" customHeight="1">
      <c r="B33" s="41"/>
      <c r="C33" s="42"/>
      <c r="D33" s="42"/>
      <c r="E33" s="49" t="s">
        <v>44</v>
      </c>
      <c r="F33" s="119">
        <f>ROUND(SUM(BH86:BH211), 2)</f>
        <v>0</v>
      </c>
      <c r="G33" s="42"/>
      <c r="H33" s="42"/>
      <c r="I33" s="120">
        <v>0.15</v>
      </c>
      <c r="J33" s="119">
        <v>0</v>
      </c>
      <c r="K33" s="45"/>
    </row>
    <row r="34" spans="2:11" s="1" customFormat="1" ht="14.4" hidden="1" customHeight="1">
      <c r="B34" s="41"/>
      <c r="C34" s="42"/>
      <c r="D34" s="42"/>
      <c r="E34" s="49" t="s">
        <v>45</v>
      </c>
      <c r="F34" s="119">
        <f>ROUND(SUM(BI86:BI211), 2)</f>
        <v>0</v>
      </c>
      <c r="G34" s="42"/>
      <c r="H34" s="42"/>
      <c r="I34" s="120">
        <v>0</v>
      </c>
      <c r="J34" s="119">
        <v>0</v>
      </c>
      <c r="K34" s="45"/>
    </row>
    <row r="35" spans="2:11" s="1" customFormat="1" ht="6.9" customHeight="1">
      <c r="B35" s="41"/>
      <c r="C35" s="42"/>
      <c r="D35" s="42"/>
      <c r="E35" s="42"/>
      <c r="F35" s="42"/>
      <c r="G35" s="42"/>
      <c r="H35" s="42"/>
      <c r="I35" s="107"/>
      <c r="J35" s="42"/>
      <c r="K35" s="45"/>
    </row>
    <row r="36" spans="2:11" s="1" customFormat="1" ht="25.35" customHeight="1">
      <c r="B36" s="41"/>
      <c r="C36" s="121"/>
      <c r="D36" s="122" t="s">
        <v>46</v>
      </c>
      <c r="E36" s="71"/>
      <c r="F36" s="71"/>
      <c r="G36" s="123" t="s">
        <v>47</v>
      </c>
      <c r="H36" s="124" t="s">
        <v>48</v>
      </c>
      <c r="I36" s="125"/>
      <c r="J36" s="126">
        <f>SUM(J27:J34)</f>
        <v>0</v>
      </c>
      <c r="K36" s="127"/>
    </row>
    <row r="37" spans="2:11" s="1" customFormat="1" ht="14.4" customHeight="1">
      <c r="B37" s="56"/>
      <c r="C37" s="57"/>
      <c r="D37" s="57"/>
      <c r="E37" s="57"/>
      <c r="F37" s="57"/>
      <c r="G37" s="57"/>
      <c r="H37" s="57"/>
      <c r="I37" s="128"/>
      <c r="J37" s="57"/>
      <c r="K37" s="58"/>
    </row>
    <row r="41" spans="2:11" s="1" customFormat="1" ht="6.9" customHeight="1">
      <c r="B41" s="59"/>
      <c r="C41" s="60"/>
      <c r="D41" s="60"/>
      <c r="E41" s="60"/>
      <c r="F41" s="60"/>
      <c r="G41" s="60"/>
      <c r="H41" s="60"/>
      <c r="I41" s="129"/>
      <c r="J41" s="60"/>
      <c r="K41" s="130"/>
    </row>
    <row r="42" spans="2:11" s="1" customFormat="1" ht="36.9" customHeight="1">
      <c r="B42" s="41"/>
      <c r="C42" s="30" t="s">
        <v>117</v>
      </c>
      <c r="D42" s="42"/>
      <c r="E42" s="42"/>
      <c r="F42" s="42"/>
      <c r="G42" s="42"/>
      <c r="H42" s="42"/>
      <c r="I42" s="107"/>
      <c r="J42" s="42"/>
      <c r="K42" s="45"/>
    </row>
    <row r="43" spans="2:11" s="1" customFormat="1" ht="6.9" customHeight="1">
      <c r="B43" s="41"/>
      <c r="C43" s="42"/>
      <c r="D43" s="42"/>
      <c r="E43" s="42"/>
      <c r="F43" s="42"/>
      <c r="G43" s="42"/>
      <c r="H43" s="42"/>
      <c r="I43" s="107"/>
      <c r="J43" s="42"/>
      <c r="K43" s="45"/>
    </row>
    <row r="44" spans="2:11" s="1" customFormat="1" ht="14.4" customHeight="1">
      <c r="B44" s="41"/>
      <c r="C44" s="37" t="s">
        <v>18</v>
      </c>
      <c r="D44" s="42"/>
      <c r="E44" s="42"/>
      <c r="F44" s="42"/>
      <c r="G44" s="42"/>
      <c r="H44" s="42"/>
      <c r="I44" s="107"/>
      <c r="J44" s="42"/>
      <c r="K44" s="45"/>
    </row>
    <row r="45" spans="2:11" s="1" customFormat="1" ht="22.5" customHeight="1">
      <c r="B45" s="41"/>
      <c r="C45" s="42"/>
      <c r="D45" s="42"/>
      <c r="E45" s="359" t="str">
        <f>E7</f>
        <v>Oprava kanalizace ulice Hamerská</v>
      </c>
      <c r="F45" s="360"/>
      <c r="G45" s="360"/>
      <c r="H45" s="360"/>
      <c r="I45" s="107"/>
      <c r="J45" s="42"/>
      <c r="K45" s="45"/>
    </row>
    <row r="46" spans="2:11" s="1" customFormat="1" ht="14.4" customHeight="1">
      <c r="B46" s="41"/>
      <c r="C46" s="37" t="s">
        <v>105</v>
      </c>
      <c r="D46" s="42"/>
      <c r="E46" s="42"/>
      <c r="F46" s="42"/>
      <c r="G46" s="42"/>
      <c r="H46" s="42"/>
      <c r="I46" s="107"/>
      <c r="J46" s="42"/>
      <c r="K46" s="45"/>
    </row>
    <row r="47" spans="2:11" s="1" customFormat="1" ht="23.25" customHeight="1">
      <c r="B47" s="41"/>
      <c r="C47" s="42"/>
      <c r="D47" s="42"/>
      <c r="E47" s="361" t="str">
        <f>E9</f>
        <v>02 - SO 02 Oprava vodovodu</v>
      </c>
      <c r="F47" s="362"/>
      <c r="G47" s="362"/>
      <c r="H47" s="362"/>
      <c r="I47" s="107"/>
      <c r="J47" s="42"/>
      <c r="K47" s="45"/>
    </row>
    <row r="48" spans="2:11" s="1" customFormat="1" ht="6.9" customHeight="1">
      <c r="B48" s="41"/>
      <c r="C48" s="42"/>
      <c r="D48" s="42"/>
      <c r="E48" s="42"/>
      <c r="F48" s="42"/>
      <c r="G48" s="42"/>
      <c r="H48" s="42"/>
      <c r="I48" s="107"/>
      <c r="J48" s="42"/>
      <c r="K48" s="45"/>
    </row>
    <row r="49" spans="2:47" s="1" customFormat="1" ht="18" customHeight="1">
      <c r="B49" s="41"/>
      <c r="C49" s="37" t="s">
        <v>22</v>
      </c>
      <c r="D49" s="42"/>
      <c r="E49" s="42"/>
      <c r="F49" s="35" t="str">
        <f>F12</f>
        <v>Zubří</v>
      </c>
      <c r="G49" s="42"/>
      <c r="H49" s="42"/>
      <c r="I49" s="108" t="s">
        <v>24</v>
      </c>
      <c r="J49" s="109" t="str">
        <f>IF(J12="","",J12)</f>
        <v>27.3.2017</v>
      </c>
      <c r="K49" s="45"/>
    </row>
    <row r="50" spans="2:47" s="1" customFormat="1" ht="6.9" customHeight="1">
      <c r="B50" s="41"/>
      <c r="C50" s="42"/>
      <c r="D50" s="42"/>
      <c r="E50" s="42"/>
      <c r="F50" s="42"/>
      <c r="G50" s="42"/>
      <c r="H50" s="42"/>
      <c r="I50" s="107"/>
      <c r="J50" s="42"/>
      <c r="K50" s="45"/>
    </row>
    <row r="51" spans="2:47" s="1" customFormat="1" ht="13.2">
      <c r="B51" s="41"/>
      <c r="C51" s="37" t="s">
        <v>26</v>
      </c>
      <c r="D51" s="42"/>
      <c r="E51" s="42"/>
      <c r="F51" s="35" t="str">
        <f>E15</f>
        <v>Město Zubří</v>
      </c>
      <c r="G51" s="42"/>
      <c r="H51" s="42"/>
      <c r="I51" s="108" t="s">
        <v>32</v>
      </c>
      <c r="J51" s="35" t="str">
        <f>E21</f>
        <v>Ing.Svoboda</v>
      </c>
      <c r="K51" s="45"/>
    </row>
    <row r="52" spans="2:47" s="1" customFormat="1" ht="14.4" customHeight="1">
      <c r="B52" s="41"/>
      <c r="C52" s="37" t="s">
        <v>30</v>
      </c>
      <c r="D52" s="42"/>
      <c r="E52" s="42"/>
      <c r="F52" s="35" t="str">
        <f>IF(E18="","",E18)</f>
        <v/>
      </c>
      <c r="G52" s="42"/>
      <c r="H52" s="42"/>
      <c r="I52" s="107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07"/>
      <c r="J53" s="42"/>
      <c r="K53" s="45"/>
    </row>
    <row r="54" spans="2:47" s="1" customFormat="1" ht="29.25" customHeight="1">
      <c r="B54" s="41"/>
      <c r="C54" s="131" t="s">
        <v>118</v>
      </c>
      <c r="D54" s="121"/>
      <c r="E54" s="121"/>
      <c r="F54" s="121"/>
      <c r="G54" s="121"/>
      <c r="H54" s="121"/>
      <c r="I54" s="132"/>
      <c r="J54" s="133" t="s">
        <v>119</v>
      </c>
      <c r="K54" s="134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07"/>
      <c r="J55" s="42"/>
      <c r="K55" s="45"/>
    </row>
    <row r="56" spans="2:47" s="1" customFormat="1" ht="29.25" customHeight="1">
      <c r="B56" s="41"/>
      <c r="C56" s="135" t="s">
        <v>120</v>
      </c>
      <c r="D56" s="42"/>
      <c r="E56" s="42"/>
      <c r="F56" s="42"/>
      <c r="G56" s="42"/>
      <c r="H56" s="42"/>
      <c r="I56" s="107"/>
      <c r="J56" s="117">
        <f>J86</f>
        <v>0</v>
      </c>
      <c r="K56" s="45"/>
      <c r="AU56" s="24" t="s">
        <v>121</v>
      </c>
    </row>
    <row r="57" spans="2:47" s="7" customFormat="1" ht="24.9" customHeight="1">
      <c r="B57" s="136"/>
      <c r="C57" s="137"/>
      <c r="D57" s="138" t="s">
        <v>122</v>
      </c>
      <c r="E57" s="139"/>
      <c r="F57" s="139"/>
      <c r="G57" s="139"/>
      <c r="H57" s="139"/>
      <c r="I57" s="140"/>
      <c r="J57" s="141">
        <f>J87</f>
        <v>0</v>
      </c>
      <c r="K57" s="142"/>
    </row>
    <row r="58" spans="2:47" s="8" customFormat="1" ht="19.95" customHeight="1">
      <c r="B58" s="143"/>
      <c r="C58" s="144"/>
      <c r="D58" s="145" t="s">
        <v>123</v>
      </c>
      <c r="E58" s="146"/>
      <c r="F58" s="146"/>
      <c r="G58" s="146"/>
      <c r="H58" s="146"/>
      <c r="I58" s="147"/>
      <c r="J58" s="148">
        <f>J88</f>
        <v>0</v>
      </c>
      <c r="K58" s="149"/>
    </row>
    <row r="59" spans="2:47" s="8" customFormat="1" ht="19.95" customHeight="1">
      <c r="B59" s="143"/>
      <c r="C59" s="144"/>
      <c r="D59" s="145" t="s">
        <v>125</v>
      </c>
      <c r="E59" s="146"/>
      <c r="F59" s="146"/>
      <c r="G59" s="146"/>
      <c r="H59" s="146"/>
      <c r="I59" s="147"/>
      <c r="J59" s="148">
        <f>J157</f>
        <v>0</v>
      </c>
      <c r="K59" s="149"/>
    </row>
    <row r="60" spans="2:47" s="8" customFormat="1" ht="19.95" customHeight="1">
      <c r="B60" s="143"/>
      <c r="C60" s="144"/>
      <c r="D60" s="145" t="s">
        <v>126</v>
      </c>
      <c r="E60" s="146"/>
      <c r="F60" s="146"/>
      <c r="G60" s="146"/>
      <c r="H60" s="146"/>
      <c r="I60" s="147"/>
      <c r="J60" s="148">
        <f>J160</f>
        <v>0</v>
      </c>
      <c r="K60" s="149"/>
    </row>
    <row r="61" spans="2:47" s="8" customFormat="1" ht="19.95" customHeight="1">
      <c r="B61" s="143"/>
      <c r="C61" s="144"/>
      <c r="D61" s="145" t="s">
        <v>127</v>
      </c>
      <c r="E61" s="146"/>
      <c r="F61" s="146"/>
      <c r="G61" s="146"/>
      <c r="H61" s="146"/>
      <c r="I61" s="147"/>
      <c r="J61" s="148">
        <f>J169</f>
        <v>0</v>
      </c>
      <c r="K61" s="149"/>
    </row>
    <row r="62" spans="2:47" s="8" customFormat="1" ht="19.95" customHeight="1">
      <c r="B62" s="143"/>
      <c r="C62" s="144"/>
      <c r="D62" s="145" t="s">
        <v>128</v>
      </c>
      <c r="E62" s="146"/>
      <c r="F62" s="146"/>
      <c r="G62" s="146"/>
      <c r="H62" s="146"/>
      <c r="I62" s="147"/>
      <c r="J62" s="148">
        <f>J194</f>
        <v>0</v>
      </c>
      <c r="K62" s="149"/>
    </row>
    <row r="63" spans="2:47" s="8" customFormat="1" ht="19.95" customHeight="1">
      <c r="B63" s="143"/>
      <c r="C63" s="144"/>
      <c r="D63" s="145" t="s">
        <v>129</v>
      </c>
      <c r="E63" s="146"/>
      <c r="F63" s="146"/>
      <c r="G63" s="146"/>
      <c r="H63" s="146"/>
      <c r="I63" s="147"/>
      <c r="J63" s="148">
        <f>J198</f>
        <v>0</v>
      </c>
      <c r="K63" s="149"/>
    </row>
    <row r="64" spans="2:47" s="8" customFormat="1" ht="19.95" customHeight="1">
      <c r="B64" s="143"/>
      <c r="C64" s="144"/>
      <c r="D64" s="145" t="s">
        <v>130</v>
      </c>
      <c r="E64" s="146"/>
      <c r="F64" s="146"/>
      <c r="G64" s="146"/>
      <c r="H64" s="146"/>
      <c r="I64" s="147"/>
      <c r="J64" s="148">
        <f>J206</f>
        <v>0</v>
      </c>
      <c r="K64" s="149"/>
    </row>
    <row r="65" spans="2:12" s="7" customFormat="1" ht="24.9" customHeight="1">
      <c r="B65" s="136"/>
      <c r="C65" s="137"/>
      <c r="D65" s="138" t="s">
        <v>131</v>
      </c>
      <c r="E65" s="139"/>
      <c r="F65" s="139"/>
      <c r="G65" s="139"/>
      <c r="H65" s="139"/>
      <c r="I65" s="140"/>
      <c r="J65" s="141">
        <f>J208</f>
        <v>0</v>
      </c>
      <c r="K65" s="142"/>
    </row>
    <row r="66" spans="2:12" s="8" customFormat="1" ht="19.95" customHeight="1">
      <c r="B66" s="143"/>
      <c r="C66" s="144"/>
      <c r="D66" s="145" t="s">
        <v>132</v>
      </c>
      <c r="E66" s="146"/>
      <c r="F66" s="146"/>
      <c r="G66" s="146"/>
      <c r="H66" s="146"/>
      <c r="I66" s="147"/>
      <c r="J66" s="148">
        <f>J209</f>
        <v>0</v>
      </c>
      <c r="K66" s="149"/>
    </row>
    <row r="67" spans="2:12" s="1" customFormat="1" ht="21.75" customHeight="1">
      <c r="B67" s="41"/>
      <c r="C67" s="42"/>
      <c r="D67" s="42"/>
      <c r="E67" s="42"/>
      <c r="F67" s="42"/>
      <c r="G67" s="42"/>
      <c r="H67" s="42"/>
      <c r="I67" s="107"/>
      <c r="J67" s="42"/>
      <c r="K67" s="45"/>
    </row>
    <row r="68" spans="2:12" s="1" customFormat="1" ht="6.9" customHeight="1">
      <c r="B68" s="56"/>
      <c r="C68" s="57"/>
      <c r="D68" s="57"/>
      <c r="E68" s="57"/>
      <c r="F68" s="57"/>
      <c r="G68" s="57"/>
      <c r="H68" s="57"/>
      <c r="I68" s="128"/>
      <c r="J68" s="57"/>
      <c r="K68" s="58"/>
    </row>
    <row r="72" spans="2:12" s="1" customFormat="1" ht="6.9" customHeight="1">
      <c r="B72" s="59"/>
      <c r="C72" s="60"/>
      <c r="D72" s="60"/>
      <c r="E72" s="60"/>
      <c r="F72" s="60"/>
      <c r="G72" s="60"/>
      <c r="H72" s="60"/>
      <c r="I72" s="129"/>
      <c r="J72" s="60"/>
      <c r="K72" s="60"/>
      <c r="L72" s="41"/>
    </row>
    <row r="73" spans="2:12" s="1" customFormat="1" ht="36.9" customHeight="1">
      <c r="B73" s="41"/>
      <c r="C73" s="61" t="s">
        <v>133</v>
      </c>
      <c r="L73" s="41"/>
    </row>
    <row r="74" spans="2:12" s="1" customFormat="1" ht="6.9" customHeight="1">
      <c r="B74" s="41"/>
      <c r="L74" s="41"/>
    </row>
    <row r="75" spans="2:12" s="1" customFormat="1" ht="14.4" customHeight="1">
      <c r="B75" s="41"/>
      <c r="C75" s="63" t="s">
        <v>18</v>
      </c>
      <c r="L75" s="41"/>
    </row>
    <row r="76" spans="2:12" s="1" customFormat="1" ht="22.5" customHeight="1">
      <c r="B76" s="41"/>
      <c r="E76" s="355" t="str">
        <f>E7</f>
        <v>Oprava kanalizace ulice Hamerská</v>
      </c>
      <c r="F76" s="356"/>
      <c r="G76" s="356"/>
      <c r="H76" s="356"/>
      <c r="L76" s="41"/>
    </row>
    <row r="77" spans="2:12" s="1" customFormat="1" ht="14.4" customHeight="1">
      <c r="B77" s="41"/>
      <c r="C77" s="63" t="s">
        <v>105</v>
      </c>
      <c r="L77" s="41"/>
    </row>
    <row r="78" spans="2:12" s="1" customFormat="1" ht="23.25" customHeight="1">
      <c r="B78" s="41"/>
      <c r="E78" s="353" t="str">
        <f>E9</f>
        <v>02 - SO 02 Oprava vodovodu</v>
      </c>
      <c r="F78" s="357"/>
      <c r="G78" s="357"/>
      <c r="H78" s="357"/>
      <c r="L78" s="41"/>
    </row>
    <row r="79" spans="2:12" s="1" customFormat="1" ht="6.9" customHeight="1">
      <c r="B79" s="41"/>
      <c r="L79" s="41"/>
    </row>
    <row r="80" spans="2:12" s="1" customFormat="1" ht="18" customHeight="1">
      <c r="B80" s="41"/>
      <c r="C80" s="63" t="s">
        <v>22</v>
      </c>
      <c r="F80" s="150" t="str">
        <f>F12</f>
        <v>Zubří</v>
      </c>
      <c r="I80" s="151" t="s">
        <v>24</v>
      </c>
      <c r="J80" s="67" t="str">
        <f>IF(J12="","",J12)</f>
        <v>27.3.2017</v>
      </c>
      <c r="L80" s="41"/>
    </row>
    <row r="81" spans="2:65" s="1" customFormat="1" ht="6.9" customHeight="1">
      <c r="B81" s="41"/>
      <c r="L81" s="41"/>
    </row>
    <row r="82" spans="2:65" s="1" customFormat="1" ht="13.2">
      <c r="B82" s="41"/>
      <c r="C82" s="63" t="s">
        <v>26</v>
      </c>
      <c r="F82" s="150" t="str">
        <f>E15</f>
        <v>Město Zubří</v>
      </c>
      <c r="I82" s="151" t="s">
        <v>32</v>
      </c>
      <c r="J82" s="150" t="str">
        <f>E21</f>
        <v>Ing.Svoboda</v>
      </c>
      <c r="L82" s="41"/>
    </row>
    <row r="83" spans="2:65" s="1" customFormat="1" ht="14.4" customHeight="1">
      <c r="B83" s="41"/>
      <c r="C83" s="63" t="s">
        <v>30</v>
      </c>
      <c r="F83" s="150" t="str">
        <f>IF(E18="","",E18)</f>
        <v/>
      </c>
      <c r="L83" s="41"/>
    </row>
    <row r="84" spans="2:65" s="1" customFormat="1" ht="10.35" customHeight="1">
      <c r="B84" s="41"/>
      <c r="L84" s="41"/>
    </row>
    <row r="85" spans="2:65" s="9" customFormat="1" ht="29.25" customHeight="1">
      <c r="B85" s="152"/>
      <c r="C85" s="153" t="s">
        <v>134</v>
      </c>
      <c r="D85" s="154" t="s">
        <v>55</v>
      </c>
      <c r="E85" s="154" t="s">
        <v>51</v>
      </c>
      <c r="F85" s="154" t="s">
        <v>135</v>
      </c>
      <c r="G85" s="154" t="s">
        <v>136</v>
      </c>
      <c r="H85" s="154" t="s">
        <v>137</v>
      </c>
      <c r="I85" s="155" t="s">
        <v>138</v>
      </c>
      <c r="J85" s="154" t="s">
        <v>119</v>
      </c>
      <c r="K85" s="156" t="s">
        <v>139</v>
      </c>
      <c r="L85" s="152"/>
      <c r="M85" s="73" t="s">
        <v>140</v>
      </c>
      <c r="N85" s="74" t="s">
        <v>40</v>
      </c>
      <c r="O85" s="74" t="s">
        <v>141</v>
      </c>
      <c r="P85" s="74" t="s">
        <v>142</v>
      </c>
      <c r="Q85" s="74" t="s">
        <v>143</v>
      </c>
      <c r="R85" s="74" t="s">
        <v>144</v>
      </c>
      <c r="S85" s="74" t="s">
        <v>145</v>
      </c>
      <c r="T85" s="75" t="s">
        <v>146</v>
      </c>
    </row>
    <row r="86" spans="2:65" s="1" customFormat="1" ht="29.25" customHeight="1">
      <c r="B86" s="41"/>
      <c r="C86" s="77" t="s">
        <v>120</v>
      </c>
      <c r="J86" s="157">
        <f>BK86</f>
        <v>0</v>
      </c>
      <c r="L86" s="41"/>
      <c r="M86" s="76"/>
      <c r="N86" s="68"/>
      <c r="O86" s="68"/>
      <c r="P86" s="158">
        <f>P87+P208</f>
        <v>0</v>
      </c>
      <c r="Q86" s="68"/>
      <c r="R86" s="158">
        <f>R87+R208</f>
        <v>104.17392135999999</v>
      </c>
      <c r="S86" s="68"/>
      <c r="T86" s="159">
        <f>T87+T208</f>
        <v>54.754559999999998</v>
      </c>
      <c r="AT86" s="24" t="s">
        <v>69</v>
      </c>
      <c r="AU86" s="24" t="s">
        <v>121</v>
      </c>
      <c r="BK86" s="160">
        <f>BK87+BK208</f>
        <v>0</v>
      </c>
    </row>
    <row r="87" spans="2:65" s="10" customFormat="1" ht="37.35" customHeight="1">
      <c r="B87" s="161"/>
      <c r="D87" s="162" t="s">
        <v>69</v>
      </c>
      <c r="E87" s="163" t="s">
        <v>147</v>
      </c>
      <c r="F87" s="163" t="s">
        <v>148</v>
      </c>
      <c r="I87" s="164"/>
      <c r="J87" s="165">
        <f>BK87</f>
        <v>0</v>
      </c>
      <c r="L87" s="161"/>
      <c r="M87" s="166"/>
      <c r="N87" s="167"/>
      <c r="O87" s="167"/>
      <c r="P87" s="168">
        <f>P88+P157+P160+P169+P194+P198+P206</f>
        <v>0</v>
      </c>
      <c r="Q87" s="167"/>
      <c r="R87" s="168">
        <f>R88+R157+R160+R169+R194+R198+R206</f>
        <v>104.17392135999999</v>
      </c>
      <c r="S87" s="167"/>
      <c r="T87" s="169">
        <f>T88+T157+T160+T169+T194+T198+T206</f>
        <v>54.754559999999998</v>
      </c>
      <c r="AR87" s="162" t="s">
        <v>78</v>
      </c>
      <c r="AT87" s="170" t="s">
        <v>69</v>
      </c>
      <c r="AU87" s="170" t="s">
        <v>70</v>
      </c>
      <c r="AY87" s="162" t="s">
        <v>149</v>
      </c>
      <c r="BK87" s="171">
        <f>BK88+BK157+BK160+BK169+BK194+BK198+BK206</f>
        <v>0</v>
      </c>
    </row>
    <row r="88" spans="2:65" s="10" customFormat="1" ht="19.95" customHeight="1">
      <c r="B88" s="161"/>
      <c r="D88" s="172" t="s">
        <v>69</v>
      </c>
      <c r="E88" s="173" t="s">
        <v>78</v>
      </c>
      <c r="F88" s="173" t="s">
        <v>150</v>
      </c>
      <c r="I88" s="164"/>
      <c r="J88" s="174">
        <f>BK88</f>
        <v>0</v>
      </c>
      <c r="L88" s="161"/>
      <c r="M88" s="166"/>
      <c r="N88" s="167"/>
      <c r="O88" s="167"/>
      <c r="P88" s="168">
        <f>SUM(P89:P156)</f>
        <v>0</v>
      </c>
      <c r="Q88" s="167"/>
      <c r="R88" s="168">
        <f>SUM(R89:R156)</f>
        <v>100.29728136</v>
      </c>
      <c r="S88" s="167"/>
      <c r="T88" s="169">
        <f>SUM(T89:T156)</f>
        <v>54.754559999999998</v>
      </c>
      <c r="AR88" s="162" t="s">
        <v>78</v>
      </c>
      <c r="AT88" s="170" t="s">
        <v>69</v>
      </c>
      <c r="AU88" s="170" t="s">
        <v>78</v>
      </c>
      <c r="AY88" s="162" t="s">
        <v>149</v>
      </c>
      <c r="BK88" s="171">
        <f>SUM(BK89:BK156)</f>
        <v>0</v>
      </c>
    </row>
    <row r="89" spans="2:65" s="1" customFormat="1" ht="22.5" customHeight="1">
      <c r="B89" s="175"/>
      <c r="C89" s="176" t="s">
        <v>300</v>
      </c>
      <c r="D89" s="176" t="s">
        <v>151</v>
      </c>
      <c r="E89" s="177" t="s">
        <v>511</v>
      </c>
      <c r="F89" s="178" t="s">
        <v>512</v>
      </c>
      <c r="G89" s="179" t="s">
        <v>154</v>
      </c>
      <c r="H89" s="180">
        <v>61.11</v>
      </c>
      <c r="I89" s="181"/>
      <c r="J89" s="182">
        <f>ROUND(I89*H89,2)</f>
        <v>0</v>
      </c>
      <c r="K89" s="178" t="s">
        <v>155</v>
      </c>
      <c r="L89" s="41"/>
      <c r="M89" s="183" t="s">
        <v>5</v>
      </c>
      <c r="N89" s="184" t="s">
        <v>41</v>
      </c>
      <c r="O89" s="42"/>
      <c r="P89" s="185">
        <f>O89*H89</f>
        <v>0</v>
      </c>
      <c r="Q89" s="185">
        <v>0</v>
      </c>
      <c r="R89" s="185">
        <f>Q89*H89</f>
        <v>0</v>
      </c>
      <c r="S89" s="185">
        <v>0.57999999999999996</v>
      </c>
      <c r="T89" s="186">
        <f>S89*H89</f>
        <v>35.443799999999996</v>
      </c>
      <c r="AR89" s="24" t="s">
        <v>156</v>
      </c>
      <c r="AT89" s="24" t="s">
        <v>151</v>
      </c>
      <c r="AU89" s="24" t="s">
        <v>80</v>
      </c>
      <c r="AY89" s="24" t="s">
        <v>149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24" t="s">
        <v>78</v>
      </c>
      <c r="BK89" s="187">
        <f>ROUND(I89*H89,2)</f>
        <v>0</v>
      </c>
      <c r="BL89" s="24" t="s">
        <v>156</v>
      </c>
      <c r="BM89" s="24" t="s">
        <v>513</v>
      </c>
    </row>
    <row r="90" spans="2:65" s="11" customFormat="1">
      <c r="B90" s="188"/>
      <c r="D90" s="189" t="s">
        <v>158</v>
      </c>
      <c r="E90" s="190" t="s">
        <v>5</v>
      </c>
      <c r="F90" s="191" t="s">
        <v>92</v>
      </c>
      <c r="H90" s="192">
        <v>61.11</v>
      </c>
      <c r="I90" s="193"/>
      <c r="L90" s="188"/>
      <c r="M90" s="194"/>
      <c r="N90" s="195"/>
      <c r="O90" s="195"/>
      <c r="P90" s="195"/>
      <c r="Q90" s="195"/>
      <c r="R90" s="195"/>
      <c r="S90" s="195"/>
      <c r="T90" s="196"/>
      <c r="AT90" s="197" t="s">
        <v>158</v>
      </c>
      <c r="AU90" s="197" t="s">
        <v>80</v>
      </c>
      <c r="AV90" s="11" t="s">
        <v>80</v>
      </c>
      <c r="AW90" s="11" t="s">
        <v>34</v>
      </c>
      <c r="AX90" s="11" t="s">
        <v>78</v>
      </c>
      <c r="AY90" s="197" t="s">
        <v>149</v>
      </c>
    </row>
    <row r="91" spans="2:65" s="1" customFormat="1" ht="22.5" customHeight="1">
      <c r="B91" s="175"/>
      <c r="C91" s="176" t="s">
        <v>314</v>
      </c>
      <c r="D91" s="176" t="s">
        <v>151</v>
      </c>
      <c r="E91" s="177" t="s">
        <v>514</v>
      </c>
      <c r="F91" s="178" t="s">
        <v>515</v>
      </c>
      <c r="G91" s="179" t="s">
        <v>154</v>
      </c>
      <c r="H91" s="180">
        <v>61.11</v>
      </c>
      <c r="I91" s="181"/>
      <c r="J91" s="182">
        <f>ROUND(I91*H91,2)</f>
        <v>0</v>
      </c>
      <c r="K91" s="178" t="s">
        <v>155</v>
      </c>
      <c r="L91" s="41"/>
      <c r="M91" s="183" t="s">
        <v>5</v>
      </c>
      <c r="N91" s="184" t="s">
        <v>41</v>
      </c>
      <c r="O91" s="42"/>
      <c r="P91" s="185">
        <f>O91*H91</f>
        <v>0</v>
      </c>
      <c r="Q91" s="185">
        <v>0</v>
      </c>
      <c r="R91" s="185">
        <f>Q91*H91</f>
        <v>0</v>
      </c>
      <c r="S91" s="185">
        <v>0.316</v>
      </c>
      <c r="T91" s="186">
        <f>S91*H91</f>
        <v>19.310759999999998</v>
      </c>
      <c r="AR91" s="24" t="s">
        <v>156</v>
      </c>
      <c r="AT91" s="24" t="s">
        <v>151</v>
      </c>
      <c r="AU91" s="24" t="s">
        <v>80</v>
      </c>
      <c r="AY91" s="24" t="s">
        <v>149</v>
      </c>
      <c r="BE91" s="187">
        <f>IF(N91="základní",J91,0)</f>
        <v>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24" t="s">
        <v>78</v>
      </c>
      <c r="BK91" s="187">
        <f>ROUND(I91*H91,2)</f>
        <v>0</v>
      </c>
      <c r="BL91" s="24" t="s">
        <v>156</v>
      </c>
      <c r="BM91" s="24" t="s">
        <v>516</v>
      </c>
    </row>
    <row r="92" spans="2:65" s="12" customFormat="1">
      <c r="B92" s="198"/>
      <c r="D92" s="199" t="s">
        <v>158</v>
      </c>
      <c r="E92" s="200" t="s">
        <v>5</v>
      </c>
      <c r="F92" s="201" t="s">
        <v>517</v>
      </c>
      <c r="H92" s="202" t="s">
        <v>5</v>
      </c>
      <c r="I92" s="203"/>
      <c r="L92" s="198"/>
      <c r="M92" s="204"/>
      <c r="N92" s="205"/>
      <c r="O92" s="205"/>
      <c r="P92" s="205"/>
      <c r="Q92" s="205"/>
      <c r="R92" s="205"/>
      <c r="S92" s="205"/>
      <c r="T92" s="206"/>
      <c r="AT92" s="202" t="s">
        <v>158</v>
      </c>
      <c r="AU92" s="202" t="s">
        <v>80</v>
      </c>
      <c r="AV92" s="12" t="s">
        <v>78</v>
      </c>
      <c r="AW92" s="12" t="s">
        <v>34</v>
      </c>
      <c r="AX92" s="12" t="s">
        <v>70</v>
      </c>
      <c r="AY92" s="202" t="s">
        <v>149</v>
      </c>
    </row>
    <row r="93" spans="2:65" s="11" customFormat="1">
      <c r="B93" s="188"/>
      <c r="D93" s="199" t="s">
        <v>158</v>
      </c>
      <c r="E93" s="197" t="s">
        <v>94</v>
      </c>
      <c r="F93" s="207" t="s">
        <v>518</v>
      </c>
      <c r="H93" s="208">
        <v>61.11</v>
      </c>
      <c r="I93" s="193"/>
      <c r="L93" s="188"/>
      <c r="M93" s="194"/>
      <c r="N93" s="195"/>
      <c r="O93" s="195"/>
      <c r="P93" s="195"/>
      <c r="Q93" s="195"/>
      <c r="R93" s="195"/>
      <c r="S93" s="195"/>
      <c r="T93" s="196"/>
      <c r="AT93" s="197" t="s">
        <v>158</v>
      </c>
      <c r="AU93" s="197" t="s">
        <v>80</v>
      </c>
      <c r="AV93" s="11" t="s">
        <v>80</v>
      </c>
      <c r="AW93" s="11" t="s">
        <v>34</v>
      </c>
      <c r="AX93" s="11" t="s">
        <v>70</v>
      </c>
      <c r="AY93" s="197" t="s">
        <v>149</v>
      </c>
    </row>
    <row r="94" spans="2:65" s="13" customFormat="1">
      <c r="B94" s="209"/>
      <c r="D94" s="189" t="s">
        <v>158</v>
      </c>
      <c r="E94" s="210" t="s">
        <v>92</v>
      </c>
      <c r="F94" s="211" t="s">
        <v>166</v>
      </c>
      <c r="H94" s="212">
        <v>61.11</v>
      </c>
      <c r="I94" s="213"/>
      <c r="L94" s="209"/>
      <c r="M94" s="214"/>
      <c r="N94" s="215"/>
      <c r="O94" s="215"/>
      <c r="P94" s="215"/>
      <c r="Q94" s="215"/>
      <c r="R94" s="215"/>
      <c r="S94" s="215"/>
      <c r="T94" s="216"/>
      <c r="AT94" s="217" t="s">
        <v>158</v>
      </c>
      <c r="AU94" s="217" t="s">
        <v>80</v>
      </c>
      <c r="AV94" s="13" t="s">
        <v>156</v>
      </c>
      <c r="AW94" s="13" t="s">
        <v>34</v>
      </c>
      <c r="AX94" s="13" t="s">
        <v>78</v>
      </c>
      <c r="AY94" s="217" t="s">
        <v>149</v>
      </c>
    </row>
    <row r="95" spans="2:65" s="1" customFormat="1" ht="22.5" customHeight="1">
      <c r="B95" s="175"/>
      <c r="C95" s="176" t="s">
        <v>320</v>
      </c>
      <c r="D95" s="176" t="s">
        <v>151</v>
      </c>
      <c r="E95" s="177" t="s">
        <v>178</v>
      </c>
      <c r="F95" s="178" t="s">
        <v>179</v>
      </c>
      <c r="G95" s="179" t="s">
        <v>170</v>
      </c>
      <c r="H95" s="180">
        <v>140</v>
      </c>
      <c r="I95" s="181"/>
      <c r="J95" s="182">
        <f>ROUND(I95*H95,2)</f>
        <v>0</v>
      </c>
      <c r="K95" s="178" t="s">
        <v>155</v>
      </c>
      <c r="L95" s="41"/>
      <c r="M95" s="183" t="s">
        <v>5</v>
      </c>
      <c r="N95" s="184" t="s">
        <v>41</v>
      </c>
      <c r="O95" s="42"/>
      <c r="P95" s="185">
        <f>O95*H95</f>
        <v>0</v>
      </c>
      <c r="Q95" s="185">
        <v>5.5000000000000003E-4</v>
      </c>
      <c r="R95" s="185">
        <f>Q95*H95</f>
        <v>7.6999999999999999E-2</v>
      </c>
      <c r="S95" s="185">
        <v>0</v>
      </c>
      <c r="T95" s="186">
        <f>S95*H95</f>
        <v>0</v>
      </c>
      <c r="AR95" s="24" t="s">
        <v>156</v>
      </c>
      <c r="AT95" s="24" t="s">
        <v>151</v>
      </c>
      <c r="AU95" s="24" t="s">
        <v>80</v>
      </c>
      <c r="AY95" s="24" t="s">
        <v>149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24" t="s">
        <v>78</v>
      </c>
      <c r="BK95" s="187">
        <f>ROUND(I95*H95,2)</f>
        <v>0</v>
      </c>
      <c r="BL95" s="24" t="s">
        <v>156</v>
      </c>
      <c r="BM95" s="24" t="s">
        <v>519</v>
      </c>
    </row>
    <row r="96" spans="2:65" s="1" customFormat="1" ht="22.5" customHeight="1">
      <c r="B96" s="175"/>
      <c r="C96" s="176" t="s">
        <v>325</v>
      </c>
      <c r="D96" s="176" t="s">
        <v>151</v>
      </c>
      <c r="E96" s="177" t="s">
        <v>182</v>
      </c>
      <c r="F96" s="178" t="s">
        <v>183</v>
      </c>
      <c r="G96" s="179" t="s">
        <v>170</v>
      </c>
      <c r="H96" s="180">
        <v>140</v>
      </c>
      <c r="I96" s="181"/>
      <c r="J96" s="182">
        <f>ROUND(I96*H96,2)</f>
        <v>0</v>
      </c>
      <c r="K96" s="178" t="s">
        <v>155</v>
      </c>
      <c r="L96" s="41"/>
      <c r="M96" s="183" t="s">
        <v>5</v>
      </c>
      <c r="N96" s="184" t="s">
        <v>41</v>
      </c>
      <c r="O96" s="42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AR96" s="24" t="s">
        <v>156</v>
      </c>
      <c r="AT96" s="24" t="s">
        <v>151</v>
      </c>
      <c r="AU96" s="24" t="s">
        <v>80</v>
      </c>
      <c r="AY96" s="24" t="s">
        <v>149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24" t="s">
        <v>78</v>
      </c>
      <c r="BK96" s="187">
        <f>ROUND(I96*H96,2)</f>
        <v>0</v>
      </c>
      <c r="BL96" s="24" t="s">
        <v>156</v>
      </c>
      <c r="BM96" s="24" t="s">
        <v>520</v>
      </c>
    </row>
    <row r="97" spans="2:65" s="1" customFormat="1" ht="22.5" customHeight="1">
      <c r="B97" s="175"/>
      <c r="C97" s="176" t="s">
        <v>330</v>
      </c>
      <c r="D97" s="176" t="s">
        <v>151</v>
      </c>
      <c r="E97" s="177" t="s">
        <v>186</v>
      </c>
      <c r="F97" s="178" t="s">
        <v>187</v>
      </c>
      <c r="G97" s="179" t="s">
        <v>188</v>
      </c>
      <c r="H97" s="180">
        <v>4.5199999999999996</v>
      </c>
      <c r="I97" s="181"/>
      <c r="J97" s="182">
        <f>ROUND(I97*H97,2)</f>
        <v>0</v>
      </c>
      <c r="K97" s="178" t="s">
        <v>155</v>
      </c>
      <c r="L97" s="41"/>
      <c r="M97" s="183" t="s">
        <v>5</v>
      </c>
      <c r="N97" s="184" t="s">
        <v>41</v>
      </c>
      <c r="O97" s="42"/>
      <c r="P97" s="185">
        <f>O97*H97</f>
        <v>0</v>
      </c>
      <c r="Q97" s="185">
        <v>0</v>
      </c>
      <c r="R97" s="185">
        <f>Q97*H97</f>
        <v>0</v>
      </c>
      <c r="S97" s="185">
        <v>0</v>
      </c>
      <c r="T97" s="186">
        <f>S97*H97</f>
        <v>0</v>
      </c>
      <c r="AR97" s="24" t="s">
        <v>156</v>
      </c>
      <c r="AT97" s="24" t="s">
        <v>151</v>
      </c>
      <c r="AU97" s="24" t="s">
        <v>80</v>
      </c>
      <c r="AY97" s="24" t="s">
        <v>149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24" t="s">
        <v>78</v>
      </c>
      <c r="BK97" s="187">
        <f>ROUND(I97*H97,2)</f>
        <v>0</v>
      </c>
      <c r="BL97" s="24" t="s">
        <v>156</v>
      </c>
      <c r="BM97" s="24" t="s">
        <v>521</v>
      </c>
    </row>
    <row r="98" spans="2:65" s="11" customFormat="1">
      <c r="B98" s="188"/>
      <c r="D98" s="189" t="s">
        <v>158</v>
      </c>
      <c r="E98" s="190" t="s">
        <v>101</v>
      </c>
      <c r="F98" s="191" t="s">
        <v>522</v>
      </c>
      <c r="H98" s="192">
        <v>4.5199999999999996</v>
      </c>
      <c r="I98" s="193"/>
      <c r="L98" s="188"/>
      <c r="M98" s="194"/>
      <c r="N98" s="195"/>
      <c r="O98" s="195"/>
      <c r="P98" s="195"/>
      <c r="Q98" s="195"/>
      <c r="R98" s="195"/>
      <c r="S98" s="195"/>
      <c r="T98" s="196"/>
      <c r="AT98" s="197" t="s">
        <v>158</v>
      </c>
      <c r="AU98" s="197" t="s">
        <v>80</v>
      </c>
      <c r="AV98" s="11" t="s">
        <v>80</v>
      </c>
      <c r="AW98" s="11" t="s">
        <v>34</v>
      </c>
      <c r="AX98" s="11" t="s">
        <v>78</v>
      </c>
      <c r="AY98" s="197" t="s">
        <v>149</v>
      </c>
    </row>
    <row r="99" spans="2:65" s="1" customFormat="1" ht="22.5" customHeight="1">
      <c r="B99" s="175"/>
      <c r="C99" s="176" t="s">
        <v>483</v>
      </c>
      <c r="D99" s="176" t="s">
        <v>151</v>
      </c>
      <c r="E99" s="177" t="s">
        <v>523</v>
      </c>
      <c r="F99" s="178" t="s">
        <v>524</v>
      </c>
      <c r="G99" s="179" t="s">
        <v>188</v>
      </c>
      <c r="H99" s="180">
        <v>103.43300000000001</v>
      </c>
      <c r="I99" s="181"/>
      <c r="J99" s="182">
        <f>ROUND(I99*H99,2)</f>
        <v>0</v>
      </c>
      <c r="K99" s="178" t="s">
        <v>155</v>
      </c>
      <c r="L99" s="41"/>
      <c r="M99" s="183" t="s">
        <v>5</v>
      </c>
      <c r="N99" s="184" t="s">
        <v>41</v>
      </c>
      <c r="O99" s="42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AR99" s="24" t="s">
        <v>156</v>
      </c>
      <c r="AT99" s="24" t="s">
        <v>151</v>
      </c>
      <c r="AU99" s="24" t="s">
        <v>80</v>
      </c>
      <c r="AY99" s="24" t="s">
        <v>149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24" t="s">
        <v>78</v>
      </c>
      <c r="BK99" s="187">
        <f>ROUND(I99*H99,2)</f>
        <v>0</v>
      </c>
      <c r="BL99" s="24" t="s">
        <v>156</v>
      </c>
      <c r="BM99" s="24" t="s">
        <v>525</v>
      </c>
    </row>
    <row r="100" spans="2:65" s="12" customFormat="1">
      <c r="B100" s="198"/>
      <c r="D100" s="199" t="s">
        <v>158</v>
      </c>
      <c r="E100" s="200" t="s">
        <v>5</v>
      </c>
      <c r="F100" s="201" t="s">
        <v>517</v>
      </c>
      <c r="H100" s="202" t="s">
        <v>5</v>
      </c>
      <c r="I100" s="203"/>
      <c r="L100" s="198"/>
      <c r="M100" s="204"/>
      <c r="N100" s="205"/>
      <c r="O100" s="205"/>
      <c r="P100" s="205"/>
      <c r="Q100" s="205"/>
      <c r="R100" s="205"/>
      <c r="S100" s="205"/>
      <c r="T100" s="206"/>
      <c r="AT100" s="202" t="s">
        <v>158</v>
      </c>
      <c r="AU100" s="202" t="s">
        <v>80</v>
      </c>
      <c r="AV100" s="12" t="s">
        <v>78</v>
      </c>
      <c r="AW100" s="12" t="s">
        <v>34</v>
      </c>
      <c r="AX100" s="12" t="s">
        <v>70</v>
      </c>
      <c r="AY100" s="202" t="s">
        <v>149</v>
      </c>
    </row>
    <row r="101" spans="2:65" s="11" customFormat="1">
      <c r="B101" s="188"/>
      <c r="D101" s="199" t="s">
        <v>158</v>
      </c>
      <c r="E101" s="197" t="s">
        <v>5</v>
      </c>
      <c r="F101" s="207" t="s">
        <v>526</v>
      </c>
      <c r="H101" s="208">
        <v>21.62</v>
      </c>
      <c r="I101" s="193"/>
      <c r="L101" s="188"/>
      <c r="M101" s="194"/>
      <c r="N101" s="195"/>
      <c r="O101" s="195"/>
      <c r="P101" s="195"/>
      <c r="Q101" s="195"/>
      <c r="R101" s="195"/>
      <c r="S101" s="195"/>
      <c r="T101" s="196"/>
      <c r="AT101" s="197" t="s">
        <v>158</v>
      </c>
      <c r="AU101" s="197" t="s">
        <v>80</v>
      </c>
      <c r="AV101" s="11" t="s">
        <v>80</v>
      </c>
      <c r="AW101" s="11" t="s">
        <v>34</v>
      </c>
      <c r="AX101" s="11" t="s">
        <v>70</v>
      </c>
      <c r="AY101" s="197" t="s">
        <v>149</v>
      </c>
    </row>
    <row r="102" spans="2:65" s="11" customFormat="1">
      <c r="B102" s="188"/>
      <c r="D102" s="199" t="s">
        <v>158</v>
      </c>
      <c r="E102" s="197" t="s">
        <v>5</v>
      </c>
      <c r="F102" s="207" t="s">
        <v>527</v>
      </c>
      <c r="H102" s="208">
        <v>30.248000000000001</v>
      </c>
      <c r="I102" s="193"/>
      <c r="L102" s="188"/>
      <c r="M102" s="194"/>
      <c r="N102" s="195"/>
      <c r="O102" s="195"/>
      <c r="P102" s="195"/>
      <c r="Q102" s="195"/>
      <c r="R102" s="195"/>
      <c r="S102" s="195"/>
      <c r="T102" s="196"/>
      <c r="AT102" s="197" t="s">
        <v>158</v>
      </c>
      <c r="AU102" s="197" t="s">
        <v>80</v>
      </c>
      <c r="AV102" s="11" t="s">
        <v>80</v>
      </c>
      <c r="AW102" s="11" t="s">
        <v>34</v>
      </c>
      <c r="AX102" s="11" t="s">
        <v>70</v>
      </c>
      <c r="AY102" s="197" t="s">
        <v>149</v>
      </c>
    </row>
    <row r="103" spans="2:65" s="11" customFormat="1">
      <c r="B103" s="188"/>
      <c r="D103" s="199" t="s">
        <v>158</v>
      </c>
      <c r="E103" s="197" t="s">
        <v>5</v>
      </c>
      <c r="F103" s="207" t="s">
        <v>528</v>
      </c>
      <c r="H103" s="208">
        <v>65.52</v>
      </c>
      <c r="I103" s="193"/>
      <c r="L103" s="188"/>
      <c r="M103" s="194"/>
      <c r="N103" s="195"/>
      <c r="O103" s="195"/>
      <c r="P103" s="195"/>
      <c r="Q103" s="195"/>
      <c r="R103" s="195"/>
      <c r="S103" s="195"/>
      <c r="T103" s="196"/>
      <c r="AT103" s="197" t="s">
        <v>158</v>
      </c>
      <c r="AU103" s="197" t="s">
        <v>80</v>
      </c>
      <c r="AV103" s="11" t="s">
        <v>80</v>
      </c>
      <c r="AW103" s="11" t="s">
        <v>34</v>
      </c>
      <c r="AX103" s="11" t="s">
        <v>70</v>
      </c>
      <c r="AY103" s="197" t="s">
        <v>149</v>
      </c>
    </row>
    <row r="104" spans="2:65" s="11" customFormat="1">
      <c r="B104" s="188"/>
      <c r="D104" s="199" t="s">
        <v>158</v>
      </c>
      <c r="E104" s="197" t="s">
        <v>5</v>
      </c>
      <c r="F104" s="207" t="s">
        <v>529</v>
      </c>
      <c r="H104" s="208">
        <v>19.655999999999999</v>
      </c>
      <c r="I104" s="193"/>
      <c r="L104" s="188"/>
      <c r="M104" s="194"/>
      <c r="N104" s="195"/>
      <c r="O104" s="195"/>
      <c r="P104" s="195"/>
      <c r="Q104" s="195"/>
      <c r="R104" s="195"/>
      <c r="S104" s="195"/>
      <c r="T104" s="196"/>
      <c r="AT104" s="197" t="s">
        <v>158</v>
      </c>
      <c r="AU104" s="197" t="s">
        <v>80</v>
      </c>
      <c r="AV104" s="11" t="s">
        <v>80</v>
      </c>
      <c r="AW104" s="11" t="s">
        <v>34</v>
      </c>
      <c r="AX104" s="11" t="s">
        <v>70</v>
      </c>
      <c r="AY104" s="197" t="s">
        <v>149</v>
      </c>
    </row>
    <row r="105" spans="2:65" s="14" customFormat="1">
      <c r="B105" s="218"/>
      <c r="D105" s="199" t="s">
        <v>158</v>
      </c>
      <c r="E105" s="219" t="s">
        <v>205</v>
      </c>
      <c r="F105" s="220" t="s">
        <v>206</v>
      </c>
      <c r="H105" s="221">
        <v>137.04400000000001</v>
      </c>
      <c r="I105" s="222"/>
      <c r="L105" s="218"/>
      <c r="M105" s="223"/>
      <c r="N105" s="224"/>
      <c r="O105" s="224"/>
      <c r="P105" s="224"/>
      <c r="Q105" s="224"/>
      <c r="R105" s="224"/>
      <c r="S105" s="224"/>
      <c r="T105" s="225"/>
      <c r="AT105" s="219" t="s">
        <v>158</v>
      </c>
      <c r="AU105" s="219" t="s">
        <v>80</v>
      </c>
      <c r="AV105" s="14" t="s">
        <v>167</v>
      </c>
      <c r="AW105" s="14" t="s">
        <v>34</v>
      </c>
      <c r="AX105" s="14" t="s">
        <v>70</v>
      </c>
      <c r="AY105" s="219" t="s">
        <v>149</v>
      </c>
    </row>
    <row r="106" spans="2:65" s="11" customFormat="1">
      <c r="B106" s="188"/>
      <c r="D106" s="199" t="s">
        <v>158</v>
      </c>
      <c r="E106" s="197" t="s">
        <v>5</v>
      </c>
      <c r="F106" s="207" t="s">
        <v>530</v>
      </c>
      <c r="H106" s="208">
        <v>-33.610999999999997</v>
      </c>
      <c r="I106" s="193"/>
      <c r="L106" s="188"/>
      <c r="M106" s="194"/>
      <c r="N106" s="195"/>
      <c r="O106" s="195"/>
      <c r="P106" s="195"/>
      <c r="Q106" s="195"/>
      <c r="R106" s="195"/>
      <c r="S106" s="195"/>
      <c r="T106" s="196"/>
      <c r="AT106" s="197" t="s">
        <v>158</v>
      </c>
      <c r="AU106" s="197" t="s">
        <v>80</v>
      </c>
      <c r="AV106" s="11" t="s">
        <v>80</v>
      </c>
      <c r="AW106" s="11" t="s">
        <v>34</v>
      </c>
      <c r="AX106" s="11" t="s">
        <v>70</v>
      </c>
      <c r="AY106" s="197" t="s">
        <v>149</v>
      </c>
    </row>
    <row r="107" spans="2:65" s="13" customFormat="1">
      <c r="B107" s="209"/>
      <c r="D107" s="189" t="s">
        <v>158</v>
      </c>
      <c r="E107" s="210" t="s">
        <v>509</v>
      </c>
      <c r="F107" s="211" t="s">
        <v>166</v>
      </c>
      <c r="H107" s="212">
        <v>103.43300000000001</v>
      </c>
      <c r="I107" s="213"/>
      <c r="L107" s="209"/>
      <c r="M107" s="214"/>
      <c r="N107" s="215"/>
      <c r="O107" s="215"/>
      <c r="P107" s="215"/>
      <c r="Q107" s="215"/>
      <c r="R107" s="215"/>
      <c r="S107" s="215"/>
      <c r="T107" s="216"/>
      <c r="AT107" s="217" t="s">
        <v>158</v>
      </c>
      <c r="AU107" s="217" t="s">
        <v>80</v>
      </c>
      <c r="AV107" s="13" t="s">
        <v>156</v>
      </c>
      <c r="AW107" s="13" t="s">
        <v>34</v>
      </c>
      <c r="AX107" s="13" t="s">
        <v>78</v>
      </c>
      <c r="AY107" s="217" t="s">
        <v>149</v>
      </c>
    </row>
    <row r="108" spans="2:65" s="1" customFormat="1" ht="22.5" customHeight="1">
      <c r="B108" s="175"/>
      <c r="C108" s="176" t="s">
        <v>490</v>
      </c>
      <c r="D108" s="176" t="s">
        <v>151</v>
      </c>
      <c r="E108" s="177" t="s">
        <v>209</v>
      </c>
      <c r="F108" s="178" t="s">
        <v>210</v>
      </c>
      <c r="G108" s="179" t="s">
        <v>188</v>
      </c>
      <c r="H108" s="180">
        <v>31.03</v>
      </c>
      <c r="I108" s="181"/>
      <c r="J108" s="182">
        <f>ROUND(I108*H108,2)</f>
        <v>0</v>
      </c>
      <c r="K108" s="178" t="s">
        <v>155</v>
      </c>
      <c r="L108" s="41"/>
      <c r="M108" s="183" t="s">
        <v>5</v>
      </c>
      <c r="N108" s="184" t="s">
        <v>41</v>
      </c>
      <c r="O108" s="42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AR108" s="24" t="s">
        <v>156</v>
      </c>
      <c r="AT108" s="24" t="s">
        <v>151</v>
      </c>
      <c r="AU108" s="24" t="s">
        <v>80</v>
      </c>
      <c r="AY108" s="24" t="s">
        <v>149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24" t="s">
        <v>78</v>
      </c>
      <c r="BK108" s="187">
        <f>ROUND(I108*H108,2)</f>
        <v>0</v>
      </c>
      <c r="BL108" s="24" t="s">
        <v>156</v>
      </c>
      <c r="BM108" s="24" t="s">
        <v>531</v>
      </c>
    </row>
    <row r="109" spans="2:65" s="11" customFormat="1">
      <c r="B109" s="188"/>
      <c r="D109" s="189" t="s">
        <v>158</v>
      </c>
      <c r="E109" s="190" t="s">
        <v>5</v>
      </c>
      <c r="F109" s="191" t="s">
        <v>532</v>
      </c>
      <c r="H109" s="192">
        <v>31.03</v>
      </c>
      <c r="I109" s="193"/>
      <c r="L109" s="188"/>
      <c r="M109" s="194"/>
      <c r="N109" s="195"/>
      <c r="O109" s="195"/>
      <c r="P109" s="195"/>
      <c r="Q109" s="195"/>
      <c r="R109" s="195"/>
      <c r="S109" s="195"/>
      <c r="T109" s="196"/>
      <c r="AT109" s="197" t="s">
        <v>158</v>
      </c>
      <c r="AU109" s="197" t="s">
        <v>80</v>
      </c>
      <c r="AV109" s="11" t="s">
        <v>80</v>
      </c>
      <c r="AW109" s="11" t="s">
        <v>34</v>
      </c>
      <c r="AX109" s="11" t="s">
        <v>78</v>
      </c>
      <c r="AY109" s="197" t="s">
        <v>149</v>
      </c>
    </row>
    <row r="110" spans="2:65" s="1" customFormat="1" ht="22.5" customHeight="1">
      <c r="B110" s="175"/>
      <c r="C110" s="176" t="s">
        <v>533</v>
      </c>
      <c r="D110" s="176" t="s">
        <v>151</v>
      </c>
      <c r="E110" s="177" t="s">
        <v>534</v>
      </c>
      <c r="F110" s="178" t="s">
        <v>535</v>
      </c>
      <c r="G110" s="179" t="s">
        <v>154</v>
      </c>
      <c r="H110" s="180">
        <v>391.55399999999997</v>
      </c>
      <c r="I110" s="181"/>
      <c r="J110" s="182">
        <f>ROUND(I110*H110,2)</f>
        <v>0</v>
      </c>
      <c r="K110" s="178" t="s">
        <v>155</v>
      </c>
      <c r="L110" s="41"/>
      <c r="M110" s="183" t="s">
        <v>5</v>
      </c>
      <c r="N110" s="184" t="s">
        <v>41</v>
      </c>
      <c r="O110" s="42"/>
      <c r="P110" s="185">
        <f>O110*H110</f>
        <v>0</v>
      </c>
      <c r="Q110" s="185">
        <v>8.4000000000000003E-4</v>
      </c>
      <c r="R110" s="185">
        <f>Q110*H110</f>
        <v>0.32890535999999998</v>
      </c>
      <c r="S110" s="185">
        <v>0</v>
      </c>
      <c r="T110" s="186">
        <f>S110*H110</f>
        <v>0</v>
      </c>
      <c r="AR110" s="24" t="s">
        <v>156</v>
      </c>
      <c r="AT110" s="24" t="s">
        <v>151</v>
      </c>
      <c r="AU110" s="24" t="s">
        <v>80</v>
      </c>
      <c r="AY110" s="24" t="s">
        <v>149</v>
      </c>
      <c r="BE110" s="187">
        <f>IF(N110="základní",J110,0)</f>
        <v>0</v>
      </c>
      <c r="BF110" s="187">
        <f>IF(N110="snížená",J110,0)</f>
        <v>0</v>
      </c>
      <c r="BG110" s="187">
        <f>IF(N110="zákl. přenesená",J110,0)</f>
        <v>0</v>
      </c>
      <c r="BH110" s="187">
        <f>IF(N110="sníž. přenesená",J110,0)</f>
        <v>0</v>
      </c>
      <c r="BI110" s="187">
        <f>IF(N110="nulová",J110,0)</f>
        <v>0</v>
      </c>
      <c r="BJ110" s="24" t="s">
        <v>78</v>
      </c>
      <c r="BK110" s="187">
        <f>ROUND(I110*H110,2)</f>
        <v>0</v>
      </c>
      <c r="BL110" s="24" t="s">
        <v>156</v>
      </c>
      <c r="BM110" s="24" t="s">
        <v>536</v>
      </c>
    </row>
    <row r="111" spans="2:65" s="11" customFormat="1">
      <c r="B111" s="188"/>
      <c r="D111" s="189" t="s">
        <v>158</v>
      </c>
      <c r="E111" s="190" t="s">
        <v>5</v>
      </c>
      <c r="F111" s="191" t="s">
        <v>537</v>
      </c>
      <c r="H111" s="192">
        <v>391.55399999999997</v>
      </c>
      <c r="I111" s="193"/>
      <c r="L111" s="188"/>
      <c r="M111" s="194"/>
      <c r="N111" s="195"/>
      <c r="O111" s="195"/>
      <c r="P111" s="195"/>
      <c r="Q111" s="195"/>
      <c r="R111" s="195"/>
      <c r="S111" s="195"/>
      <c r="T111" s="196"/>
      <c r="AT111" s="197" t="s">
        <v>158</v>
      </c>
      <c r="AU111" s="197" t="s">
        <v>80</v>
      </c>
      <c r="AV111" s="11" t="s">
        <v>80</v>
      </c>
      <c r="AW111" s="11" t="s">
        <v>34</v>
      </c>
      <c r="AX111" s="11" t="s">
        <v>78</v>
      </c>
      <c r="AY111" s="197" t="s">
        <v>149</v>
      </c>
    </row>
    <row r="112" spans="2:65" s="1" customFormat="1" ht="22.5" customHeight="1">
      <c r="B112" s="175"/>
      <c r="C112" s="176" t="s">
        <v>538</v>
      </c>
      <c r="D112" s="176" t="s">
        <v>151</v>
      </c>
      <c r="E112" s="177" t="s">
        <v>539</v>
      </c>
      <c r="F112" s="178" t="s">
        <v>540</v>
      </c>
      <c r="G112" s="179" t="s">
        <v>154</v>
      </c>
      <c r="H112" s="180">
        <v>391.55399999999997</v>
      </c>
      <c r="I112" s="181"/>
      <c r="J112" s="182">
        <f>ROUND(I112*H112,2)</f>
        <v>0</v>
      </c>
      <c r="K112" s="178" t="s">
        <v>155</v>
      </c>
      <c r="L112" s="41"/>
      <c r="M112" s="183" t="s">
        <v>5</v>
      </c>
      <c r="N112" s="184" t="s">
        <v>41</v>
      </c>
      <c r="O112" s="42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AR112" s="24" t="s">
        <v>156</v>
      </c>
      <c r="AT112" s="24" t="s">
        <v>151</v>
      </c>
      <c r="AU112" s="24" t="s">
        <v>80</v>
      </c>
      <c r="AY112" s="24" t="s">
        <v>149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24" t="s">
        <v>78</v>
      </c>
      <c r="BK112" s="187">
        <f>ROUND(I112*H112,2)</f>
        <v>0</v>
      </c>
      <c r="BL112" s="24" t="s">
        <v>156</v>
      </c>
      <c r="BM112" s="24" t="s">
        <v>541</v>
      </c>
    </row>
    <row r="113" spans="2:65" s="1" customFormat="1" ht="22.5" customHeight="1">
      <c r="B113" s="175"/>
      <c r="C113" s="176" t="s">
        <v>496</v>
      </c>
      <c r="D113" s="176" t="s">
        <v>151</v>
      </c>
      <c r="E113" s="177" t="s">
        <v>542</v>
      </c>
      <c r="F113" s="178" t="s">
        <v>543</v>
      </c>
      <c r="G113" s="179" t="s">
        <v>188</v>
      </c>
      <c r="H113" s="180">
        <v>103.43300000000001</v>
      </c>
      <c r="I113" s="181"/>
      <c r="J113" s="182">
        <f>ROUND(I113*H113,2)</f>
        <v>0</v>
      </c>
      <c r="K113" s="178" t="s">
        <v>155</v>
      </c>
      <c r="L113" s="41"/>
      <c r="M113" s="183" t="s">
        <v>5</v>
      </c>
      <c r="N113" s="184" t="s">
        <v>41</v>
      </c>
      <c r="O113" s="42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AR113" s="24" t="s">
        <v>156</v>
      </c>
      <c r="AT113" s="24" t="s">
        <v>151</v>
      </c>
      <c r="AU113" s="24" t="s">
        <v>80</v>
      </c>
      <c r="AY113" s="24" t="s">
        <v>149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24" t="s">
        <v>78</v>
      </c>
      <c r="BK113" s="187">
        <f>ROUND(I113*H113,2)</f>
        <v>0</v>
      </c>
      <c r="BL113" s="24" t="s">
        <v>156</v>
      </c>
      <c r="BM113" s="24" t="s">
        <v>544</v>
      </c>
    </row>
    <row r="114" spans="2:65" s="11" customFormat="1">
      <c r="B114" s="188"/>
      <c r="D114" s="189" t="s">
        <v>158</v>
      </c>
      <c r="E114" s="190" t="s">
        <v>5</v>
      </c>
      <c r="F114" s="191" t="s">
        <v>509</v>
      </c>
      <c r="H114" s="192">
        <v>103.43300000000001</v>
      </c>
      <c r="I114" s="193"/>
      <c r="L114" s="188"/>
      <c r="M114" s="194"/>
      <c r="N114" s="195"/>
      <c r="O114" s="195"/>
      <c r="P114" s="195"/>
      <c r="Q114" s="195"/>
      <c r="R114" s="195"/>
      <c r="S114" s="195"/>
      <c r="T114" s="196"/>
      <c r="AT114" s="197" t="s">
        <v>158</v>
      </c>
      <c r="AU114" s="197" t="s">
        <v>80</v>
      </c>
      <c r="AV114" s="11" t="s">
        <v>80</v>
      </c>
      <c r="AW114" s="11" t="s">
        <v>34</v>
      </c>
      <c r="AX114" s="11" t="s">
        <v>78</v>
      </c>
      <c r="AY114" s="197" t="s">
        <v>149</v>
      </c>
    </row>
    <row r="115" spans="2:65" s="1" customFormat="1" ht="22.5" customHeight="1">
      <c r="B115" s="175"/>
      <c r="C115" s="176" t="s">
        <v>335</v>
      </c>
      <c r="D115" s="176" t="s">
        <v>151</v>
      </c>
      <c r="E115" s="177" t="s">
        <v>265</v>
      </c>
      <c r="F115" s="178" t="s">
        <v>266</v>
      </c>
      <c r="G115" s="179" t="s">
        <v>188</v>
      </c>
      <c r="H115" s="180">
        <v>48.347999999999999</v>
      </c>
      <c r="I115" s="181"/>
      <c r="J115" s="182">
        <f>ROUND(I115*H115,2)</f>
        <v>0</v>
      </c>
      <c r="K115" s="178" t="s">
        <v>155</v>
      </c>
      <c r="L115" s="41"/>
      <c r="M115" s="183" t="s">
        <v>5</v>
      </c>
      <c r="N115" s="184" t="s">
        <v>41</v>
      </c>
      <c r="O115" s="42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AR115" s="24" t="s">
        <v>156</v>
      </c>
      <c r="AT115" s="24" t="s">
        <v>151</v>
      </c>
      <c r="AU115" s="24" t="s">
        <v>80</v>
      </c>
      <c r="AY115" s="24" t="s">
        <v>149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24" t="s">
        <v>78</v>
      </c>
      <c r="BK115" s="187">
        <f>ROUND(I115*H115,2)</f>
        <v>0</v>
      </c>
      <c r="BL115" s="24" t="s">
        <v>156</v>
      </c>
      <c r="BM115" s="24" t="s">
        <v>545</v>
      </c>
    </row>
    <row r="116" spans="2:65" s="11" customFormat="1">
      <c r="B116" s="188"/>
      <c r="D116" s="199" t="s">
        <v>158</v>
      </c>
      <c r="E116" s="197" t="s">
        <v>5</v>
      </c>
      <c r="F116" s="207" t="s">
        <v>268</v>
      </c>
      <c r="H116" s="208">
        <v>4.5199999999999996</v>
      </c>
      <c r="I116" s="193"/>
      <c r="L116" s="188"/>
      <c r="M116" s="194"/>
      <c r="N116" s="195"/>
      <c r="O116" s="195"/>
      <c r="P116" s="195"/>
      <c r="Q116" s="195"/>
      <c r="R116" s="195"/>
      <c r="S116" s="195"/>
      <c r="T116" s="196"/>
      <c r="AT116" s="197" t="s">
        <v>158</v>
      </c>
      <c r="AU116" s="197" t="s">
        <v>80</v>
      </c>
      <c r="AV116" s="11" t="s">
        <v>80</v>
      </c>
      <c r="AW116" s="11" t="s">
        <v>34</v>
      </c>
      <c r="AX116" s="11" t="s">
        <v>70</v>
      </c>
      <c r="AY116" s="197" t="s">
        <v>149</v>
      </c>
    </row>
    <row r="117" spans="2:65" s="11" customFormat="1">
      <c r="B117" s="188"/>
      <c r="D117" s="199" t="s">
        <v>158</v>
      </c>
      <c r="E117" s="197" t="s">
        <v>5</v>
      </c>
      <c r="F117" s="207" t="s">
        <v>269</v>
      </c>
      <c r="H117" s="208">
        <v>43.828000000000003</v>
      </c>
      <c r="I117" s="193"/>
      <c r="L117" s="188"/>
      <c r="M117" s="194"/>
      <c r="N117" s="195"/>
      <c r="O117" s="195"/>
      <c r="P117" s="195"/>
      <c r="Q117" s="195"/>
      <c r="R117" s="195"/>
      <c r="S117" s="195"/>
      <c r="T117" s="196"/>
      <c r="AT117" s="197" t="s">
        <v>158</v>
      </c>
      <c r="AU117" s="197" t="s">
        <v>80</v>
      </c>
      <c r="AV117" s="11" t="s">
        <v>80</v>
      </c>
      <c r="AW117" s="11" t="s">
        <v>34</v>
      </c>
      <c r="AX117" s="11" t="s">
        <v>70</v>
      </c>
      <c r="AY117" s="197" t="s">
        <v>149</v>
      </c>
    </row>
    <row r="118" spans="2:65" s="13" customFormat="1">
      <c r="B118" s="209"/>
      <c r="D118" s="189" t="s">
        <v>158</v>
      </c>
      <c r="E118" s="210" t="s">
        <v>5</v>
      </c>
      <c r="F118" s="211" t="s">
        <v>166</v>
      </c>
      <c r="H118" s="212">
        <v>48.347999999999999</v>
      </c>
      <c r="I118" s="213"/>
      <c r="L118" s="209"/>
      <c r="M118" s="214"/>
      <c r="N118" s="215"/>
      <c r="O118" s="215"/>
      <c r="P118" s="215"/>
      <c r="Q118" s="215"/>
      <c r="R118" s="215"/>
      <c r="S118" s="215"/>
      <c r="T118" s="216"/>
      <c r="AT118" s="217" t="s">
        <v>158</v>
      </c>
      <c r="AU118" s="217" t="s">
        <v>80</v>
      </c>
      <c r="AV118" s="13" t="s">
        <v>156</v>
      </c>
      <c r="AW118" s="13" t="s">
        <v>34</v>
      </c>
      <c r="AX118" s="13" t="s">
        <v>78</v>
      </c>
      <c r="AY118" s="217" t="s">
        <v>149</v>
      </c>
    </row>
    <row r="119" spans="2:65" s="1" customFormat="1" ht="22.5" customHeight="1">
      <c r="B119" s="175"/>
      <c r="C119" s="176" t="s">
        <v>340</v>
      </c>
      <c r="D119" s="176" t="s">
        <v>151</v>
      </c>
      <c r="E119" s="177" t="s">
        <v>265</v>
      </c>
      <c r="F119" s="178" t="s">
        <v>266</v>
      </c>
      <c r="G119" s="179" t="s">
        <v>188</v>
      </c>
      <c r="H119" s="180">
        <v>43.828000000000003</v>
      </c>
      <c r="I119" s="181"/>
      <c r="J119" s="182">
        <f>ROUND(I119*H119,2)</f>
        <v>0</v>
      </c>
      <c r="K119" s="178" t="s">
        <v>155</v>
      </c>
      <c r="L119" s="41"/>
      <c r="M119" s="183" t="s">
        <v>5</v>
      </c>
      <c r="N119" s="184" t="s">
        <v>41</v>
      </c>
      <c r="O119" s="42"/>
      <c r="P119" s="185">
        <f>O119*H119</f>
        <v>0</v>
      </c>
      <c r="Q119" s="185">
        <v>0</v>
      </c>
      <c r="R119" s="185">
        <f>Q119*H119</f>
        <v>0</v>
      </c>
      <c r="S119" s="185">
        <v>0</v>
      </c>
      <c r="T119" s="186">
        <f>S119*H119</f>
        <v>0</v>
      </c>
      <c r="AR119" s="24" t="s">
        <v>156</v>
      </c>
      <c r="AT119" s="24" t="s">
        <v>151</v>
      </c>
      <c r="AU119" s="24" t="s">
        <v>80</v>
      </c>
      <c r="AY119" s="24" t="s">
        <v>149</v>
      </c>
      <c r="BE119" s="187">
        <f>IF(N119="základní",J119,0)</f>
        <v>0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24" t="s">
        <v>78</v>
      </c>
      <c r="BK119" s="187">
        <f>ROUND(I119*H119,2)</f>
        <v>0</v>
      </c>
      <c r="BL119" s="24" t="s">
        <v>156</v>
      </c>
      <c r="BM119" s="24" t="s">
        <v>546</v>
      </c>
    </row>
    <row r="120" spans="2:65" s="12" customFormat="1">
      <c r="B120" s="198"/>
      <c r="D120" s="199" t="s">
        <v>158</v>
      </c>
      <c r="E120" s="200" t="s">
        <v>5</v>
      </c>
      <c r="F120" s="201" t="s">
        <v>272</v>
      </c>
      <c r="H120" s="202" t="s">
        <v>5</v>
      </c>
      <c r="I120" s="203"/>
      <c r="L120" s="198"/>
      <c r="M120" s="204"/>
      <c r="N120" s="205"/>
      <c r="O120" s="205"/>
      <c r="P120" s="205"/>
      <c r="Q120" s="205"/>
      <c r="R120" s="205"/>
      <c r="S120" s="205"/>
      <c r="T120" s="206"/>
      <c r="AT120" s="202" t="s">
        <v>158</v>
      </c>
      <c r="AU120" s="202" t="s">
        <v>80</v>
      </c>
      <c r="AV120" s="12" t="s">
        <v>78</v>
      </c>
      <c r="AW120" s="12" t="s">
        <v>34</v>
      </c>
      <c r="AX120" s="12" t="s">
        <v>70</v>
      </c>
      <c r="AY120" s="202" t="s">
        <v>149</v>
      </c>
    </row>
    <row r="121" spans="2:65" s="11" customFormat="1">
      <c r="B121" s="188"/>
      <c r="D121" s="189" t="s">
        <v>158</v>
      </c>
      <c r="E121" s="190" t="s">
        <v>5</v>
      </c>
      <c r="F121" s="191" t="s">
        <v>115</v>
      </c>
      <c r="H121" s="192">
        <v>43.828000000000003</v>
      </c>
      <c r="I121" s="193"/>
      <c r="L121" s="188"/>
      <c r="M121" s="194"/>
      <c r="N121" s="195"/>
      <c r="O121" s="195"/>
      <c r="P121" s="195"/>
      <c r="Q121" s="195"/>
      <c r="R121" s="195"/>
      <c r="S121" s="195"/>
      <c r="T121" s="196"/>
      <c r="AT121" s="197" t="s">
        <v>158</v>
      </c>
      <c r="AU121" s="197" t="s">
        <v>80</v>
      </c>
      <c r="AV121" s="11" t="s">
        <v>80</v>
      </c>
      <c r="AW121" s="11" t="s">
        <v>34</v>
      </c>
      <c r="AX121" s="11" t="s">
        <v>78</v>
      </c>
      <c r="AY121" s="197" t="s">
        <v>149</v>
      </c>
    </row>
    <row r="122" spans="2:65" s="1" customFormat="1" ht="22.5" customHeight="1">
      <c r="B122" s="175"/>
      <c r="C122" s="176" t="s">
        <v>344</v>
      </c>
      <c r="D122" s="176" t="s">
        <v>151</v>
      </c>
      <c r="E122" s="177" t="s">
        <v>273</v>
      </c>
      <c r="F122" s="178" t="s">
        <v>274</v>
      </c>
      <c r="G122" s="179" t="s">
        <v>188</v>
      </c>
      <c r="H122" s="180">
        <v>59.604999999999997</v>
      </c>
      <c r="I122" s="181"/>
      <c r="J122" s="182">
        <f>ROUND(I122*H122,2)</f>
        <v>0</v>
      </c>
      <c r="K122" s="178" t="s">
        <v>155</v>
      </c>
      <c r="L122" s="41"/>
      <c r="M122" s="183" t="s">
        <v>5</v>
      </c>
      <c r="N122" s="184" t="s">
        <v>41</v>
      </c>
      <c r="O122" s="42"/>
      <c r="P122" s="185">
        <f>O122*H122</f>
        <v>0</v>
      </c>
      <c r="Q122" s="185">
        <v>0</v>
      </c>
      <c r="R122" s="185">
        <f>Q122*H122</f>
        <v>0</v>
      </c>
      <c r="S122" s="185">
        <v>0</v>
      </c>
      <c r="T122" s="186">
        <f>S122*H122</f>
        <v>0</v>
      </c>
      <c r="AR122" s="24" t="s">
        <v>156</v>
      </c>
      <c r="AT122" s="24" t="s">
        <v>151</v>
      </c>
      <c r="AU122" s="24" t="s">
        <v>80</v>
      </c>
      <c r="AY122" s="24" t="s">
        <v>149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24" t="s">
        <v>78</v>
      </c>
      <c r="BK122" s="187">
        <f>ROUND(I122*H122,2)</f>
        <v>0</v>
      </c>
      <c r="BL122" s="24" t="s">
        <v>156</v>
      </c>
      <c r="BM122" s="24" t="s">
        <v>547</v>
      </c>
    </row>
    <row r="123" spans="2:65" s="12" customFormat="1">
      <c r="B123" s="198"/>
      <c r="D123" s="199" t="s">
        <v>158</v>
      </c>
      <c r="E123" s="200" t="s">
        <v>5</v>
      </c>
      <c r="F123" s="201" t="s">
        <v>276</v>
      </c>
      <c r="H123" s="202" t="s">
        <v>5</v>
      </c>
      <c r="I123" s="203"/>
      <c r="L123" s="198"/>
      <c r="M123" s="204"/>
      <c r="N123" s="205"/>
      <c r="O123" s="205"/>
      <c r="P123" s="205"/>
      <c r="Q123" s="205"/>
      <c r="R123" s="205"/>
      <c r="S123" s="205"/>
      <c r="T123" s="206"/>
      <c r="AT123" s="202" t="s">
        <v>158</v>
      </c>
      <c r="AU123" s="202" t="s">
        <v>80</v>
      </c>
      <c r="AV123" s="12" t="s">
        <v>78</v>
      </c>
      <c r="AW123" s="12" t="s">
        <v>34</v>
      </c>
      <c r="AX123" s="12" t="s">
        <v>70</v>
      </c>
      <c r="AY123" s="202" t="s">
        <v>149</v>
      </c>
    </row>
    <row r="124" spans="2:65" s="11" customFormat="1">
      <c r="B124" s="188"/>
      <c r="D124" s="199" t="s">
        <v>158</v>
      </c>
      <c r="E124" s="197" t="s">
        <v>5</v>
      </c>
      <c r="F124" s="207" t="s">
        <v>277</v>
      </c>
      <c r="H124" s="208">
        <v>59.604999999999997</v>
      </c>
      <c r="I124" s="193"/>
      <c r="L124" s="188"/>
      <c r="M124" s="194"/>
      <c r="N124" s="195"/>
      <c r="O124" s="195"/>
      <c r="P124" s="195"/>
      <c r="Q124" s="195"/>
      <c r="R124" s="195"/>
      <c r="S124" s="195"/>
      <c r="T124" s="196"/>
      <c r="AT124" s="197" t="s">
        <v>158</v>
      </c>
      <c r="AU124" s="197" t="s">
        <v>80</v>
      </c>
      <c r="AV124" s="11" t="s">
        <v>80</v>
      </c>
      <c r="AW124" s="11" t="s">
        <v>34</v>
      </c>
      <c r="AX124" s="11" t="s">
        <v>70</v>
      </c>
      <c r="AY124" s="197" t="s">
        <v>149</v>
      </c>
    </row>
    <row r="125" spans="2:65" s="13" customFormat="1">
      <c r="B125" s="209"/>
      <c r="D125" s="189" t="s">
        <v>158</v>
      </c>
      <c r="E125" s="210" t="s">
        <v>99</v>
      </c>
      <c r="F125" s="211" t="s">
        <v>166</v>
      </c>
      <c r="H125" s="212">
        <v>59.604999999999997</v>
      </c>
      <c r="I125" s="213"/>
      <c r="L125" s="209"/>
      <c r="M125" s="214"/>
      <c r="N125" s="215"/>
      <c r="O125" s="215"/>
      <c r="P125" s="215"/>
      <c r="Q125" s="215"/>
      <c r="R125" s="215"/>
      <c r="S125" s="215"/>
      <c r="T125" s="216"/>
      <c r="AT125" s="217" t="s">
        <v>158</v>
      </c>
      <c r="AU125" s="217" t="s">
        <v>80</v>
      </c>
      <c r="AV125" s="13" t="s">
        <v>156</v>
      </c>
      <c r="AW125" s="13" t="s">
        <v>34</v>
      </c>
      <c r="AX125" s="13" t="s">
        <v>78</v>
      </c>
      <c r="AY125" s="217" t="s">
        <v>149</v>
      </c>
    </row>
    <row r="126" spans="2:65" s="1" customFormat="1" ht="31.5" customHeight="1">
      <c r="B126" s="175"/>
      <c r="C126" s="176" t="s">
        <v>350</v>
      </c>
      <c r="D126" s="176" t="s">
        <v>151</v>
      </c>
      <c r="E126" s="177" t="s">
        <v>280</v>
      </c>
      <c r="F126" s="178" t="s">
        <v>281</v>
      </c>
      <c r="G126" s="179" t="s">
        <v>188</v>
      </c>
      <c r="H126" s="180">
        <v>298.02499999999998</v>
      </c>
      <c r="I126" s="181"/>
      <c r="J126" s="182">
        <f>ROUND(I126*H126,2)</f>
        <v>0</v>
      </c>
      <c r="K126" s="178" t="s">
        <v>155</v>
      </c>
      <c r="L126" s="41"/>
      <c r="M126" s="183" t="s">
        <v>5</v>
      </c>
      <c r="N126" s="184" t="s">
        <v>41</v>
      </c>
      <c r="O126" s="42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AR126" s="24" t="s">
        <v>156</v>
      </c>
      <c r="AT126" s="24" t="s">
        <v>151</v>
      </c>
      <c r="AU126" s="24" t="s">
        <v>80</v>
      </c>
      <c r="AY126" s="24" t="s">
        <v>149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24" t="s">
        <v>78</v>
      </c>
      <c r="BK126" s="187">
        <f>ROUND(I126*H126,2)</f>
        <v>0</v>
      </c>
      <c r="BL126" s="24" t="s">
        <v>156</v>
      </c>
      <c r="BM126" s="24" t="s">
        <v>548</v>
      </c>
    </row>
    <row r="127" spans="2:65" s="11" customFormat="1">
      <c r="B127" s="188"/>
      <c r="D127" s="189" t="s">
        <v>158</v>
      </c>
      <c r="E127" s="190" t="s">
        <v>5</v>
      </c>
      <c r="F127" s="191" t="s">
        <v>283</v>
      </c>
      <c r="H127" s="192">
        <v>298.02499999999998</v>
      </c>
      <c r="I127" s="193"/>
      <c r="L127" s="188"/>
      <c r="M127" s="194"/>
      <c r="N127" s="195"/>
      <c r="O127" s="195"/>
      <c r="P127" s="195"/>
      <c r="Q127" s="195"/>
      <c r="R127" s="195"/>
      <c r="S127" s="195"/>
      <c r="T127" s="196"/>
      <c r="AT127" s="197" t="s">
        <v>158</v>
      </c>
      <c r="AU127" s="197" t="s">
        <v>80</v>
      </c>
      <c r="AV127" s="11" t="s">
        <v>80</v>
      </c>
      <c r="AW127" s="11" t="s">
        <v>34</v>
      </c>
      <c r="AX127" s="11" t="s">
        <v>78</v>
      </c>
      <c r="AY127" s="197" t="s">
        <v>149</v>
      </c>
    </row>
    <row r="128" spans="2:65" s="1" customFormat="1" ht="22.5" customHeight="1">
      <c r="B128" s="175"/>
      <c r="C128" s="176" t="s">
        <v>354</v>
      </c>
      <c r="D128" s="176" t="s">
        <v>151</v>
      </c>
      <c r="E128" s="177" t="s">
        <v>285</v>
      </c>
      <c r="F128" s="178" t="s">
        <v>286</v>
      </c>
      <c r="G128" s="179" t="s">
        <v>188</v>
      </c>
      <c r="H128" s="180">
        <v>48.347999999999999</v>
      </c>
      <c r="I128" s="181"/>
      <c r="J128" s="182">
        <f>ROUND(I128*H128,2)</f>
        <v>0</v>
      </c>
      <c r="K128" s="178" t="s">
        <v>155</v>
      </c>
      <c r="L128" s="41"/>
      <c r="M128" s="183" t="s">
        <v>5</v>
      </c>
      <c r="N128" s="184" t="s">
        <v>41</v>
      </c>
      <c r="O128" s="42"/>
      <c r="P128" s="185">
        <f>O128*H128</f>
        <v>0</v>
      </c>
      <c r="Q128" s="185">
        <v>0</v>
      </c>
      <c r="R128" s="185">
        <f>Q128*H128</f>
        <v>0</v>
      </c>
      <c r="S128" s="185">
        <v>0</v>
      </c>
      <c r="T128" s="186">
        <f>S128*H128</f>
        <v>0</v>
      </c>
      <c r="AR128" s="24" t="s">
        <v>156</v>
      </c>
      <c r="AT128" s="24" t="s">
        <v>151</v>
      </c>
      <c r="AU128" s="24" t="s">
        <v>80</v>
      </c>
      <c r="AY128" s="24" t="s">
        <v>149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24" t="s">
        <v>78</v>
      </c>
      <c r="BK128" s="187">
        <f>ROUND(I128*H128,2)</f>
        <v>0</v>
      </c>
      <c r="BL128" s="24" t="s">
        <v>156</v>
      </c>
      <c r="BM128" s="24" t="s">
        <v>549</v>
      </c>
    </row>
    <row r="129" spans="2:65" s="11" customFormat="1">
      <c r="B129" s="188"/>
      <c r="D129" s="199" t="s">
        <v>158</v>
      </c>
      <c r="E129" s="197" t="s">
        <v>5</v>
      </c>
      <c r="F129" s="207" t="s">
        <v>288</v>
      </c>
      <c r="H129" s="208">
        <v>4.5199999999999996</v>
      </c>
      <c r="I129" s="193"/>
      <c r="L129" s="188"/>
      <c r="M129" s="194"/>
      <c r="N129" s="195"/>
      <c r="O129" s="195"/>
      <c r="P129" s="195"/>
      <c r="Q129" s="195"/>
      <c r="R129" s="195"/>
      <c r="S129" s="195"/>
      <c r="T129" s="196"/>
      <c r="AT129" s="197" t="s">
        <v>158</v>
      </c>
      <c r="AU129" s="197" t="s">
        <v>80</v>
      </c>
      <c r="AV129" s="11" t="s">
        <v>80</v>
      </c>
      <c r="AW129" s="11" t="s">
        <v>34</v>
      </c>
      <c r="AX129" s="11" t="s">
        <v>70</v>
      </c>
      <c r="AY129" s="197" t="s">
        <v>149</v>
      </c>
    </row>
    <row r="130" spans="2:65" s="11" customFormat="1">
      <c r="B130" s="188"/>
      <c r="D130" s="199" t="s">
        <v>158</v>
      </c>
      <c r="E130" s="197" t="s">
        <v>5</v>
      </c>
      <c r="F130" s="207" t="s">
        <v>289</v>
      </c>
      <c r="H130" s="208">
        <v>43.828000000000003</v>
      </c>
      <c r="I130" s="193"/>
      <c r="L130" s="188"/>
      <c r="M130" s="194"/>
      <c r="N130" s="195"/>
      <c r="O130" s="195"/>
      <c r="P130" s="195"/>
      <c r="Q130" s="195"/>
      <c r="R130" s="195"/>
      <c r="S130" s="195"/>
      <c r="T130" s="196"/>
      <c r="AT130" s="197" t="s">
        <v>158</v>
      </c>
      <c r="AU130" s="197" t="s">
        <v>80</v>
      </c>
      <c r="AV130" s="11" t="s">
        <v>80</v>
      </c>
      <c r="AW130" s="11" t="s">
        <v>34</v>
      </c>
      <c r="AX130" s="11" t="s">
        <v>70</v>
      </c>
      <c r="AY130" s="197" t="s">
        <v>149</v>
      </c>
    </row>
    <row r="131" spans="2:65" s="13" customFormat="1">
      <c r="B131" s="209"/>
      <c r="D131" s="189" t="s">
        <v>158</v>
      </c>
      <c r="E131" s="210" t="s">
        <v>5</v>
      </c>
      <c r="F131" s="211" t="s">
        <v>166</v>
      </c>
      <c r="H131" s="212">
        <v>48.347999999999999</v>
      </c>
      <c r="I131" s="213"/>
      <c r="L131" s="209"/>
      <c r="M131" s="214"/>
      <c r="N131" s="215"/>
      <c r="O131" s="215"/>
      <c r="P131" s="215"/>
      <c r="Q131" s="215"/>
      <c r="R131" s="215"/>
      <c r="S131" s="215"/>
      <c r="T131" s="216"/>
      <c r="AT131" s="217" t="s">
        <v>158</v>
      </c>
      <c r="AU131" s="217" t="s">
        <v>80</v>
      </c>
      <c r="AV131" s="13" t="s">
        <v>156</v>
      </c>
      <c r="AW131" s="13" t="s">
        <v>34</v>
      </c>
      <c r="AX131" s="13" t="s">
        <v>78</v>
      </c>
      <c r="AY131" s="217" t="s">
        <v>149</v>
      </c>
    </row>
    <row r="132" spans="2:65" s="1" customFormat="1" ht="22.5" customHeight="1">
      <c r="B132" s="175"/>
      <c r="C132" s="176" t="s">
        <v>359</v>
      </c>
      <c r="D132" s="176" t="s">
        <v>151</v>
      </c>
      <c r="E132" s="177" t="s">
        <v>291</v>
      </c>
      <c r="F132" s="178" t="s">
        <v>292</v>
      </c>
      <c r="G132" s="179" t="s">
        <v>188</v>
      </c>
      <c r="H132" s="180">
        <v>59.604999999999997</v>
      </c>
      <c r="I132" s="181"/>
      <c r="J132" s="182">
        <f>ROUND(I132*H132,2)</f>
        <v>0</v>
      </c>
      <c r="K132" s="178" t="s">
        <v>155</v>
      </c>
      <c r="L132" s="41"/>
      <c r="M132" s="183" t="s">
        <v>5</v>
      </c>
      <c r="N132" s="184" t="s">
        <v>41</v>
      </c>
      <c r="O132" s="42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AR132" s="24" t="s">
        <v>156</v>
      </c>
      <c r="AT132" s="24" t="s">
        <v>151</v>
      </c>
      <c r="AU132" s="24" t="s">
        <v>80</v>
      </c>
      <c r="AY132" s="24" t="s">
        <v>149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24" t="s">
        <v>78</v>
      </c>
      <c r="BK132" s="187">
        <f>ROUND(I132*H132,2)</f>
        <v>0</v>
      </c>
      <c r="BL132" s="24" t="s">
        <v>156</v>
      </c>
      <c r="BM132" s="24" t="s">
        <v>550</v>
      </c>
    </row>
    <row r="133" spans="2:65" s="11" customFormat="1">
      <c r="B133" s="188"/>
      <c r="D133" s="189" t="s">
        <v>158</v>
      </c>
      <c r="E133" s="190" t="s">
        <v>5</v>
      </c>
      <c r="F133" s="191" t="s">
        <v>99</v>
      </c>
      <c r="H133" s="192">
        <v>59.604999999999997</v>
      </c>
      <c r="I133" s="193"/>
      <c r="L133" s="188"/>
      <c r="M133" s="194"/>
      <c r="N133" s="195"/>
      <c r="O133" s="195"/>
      <c r="P133" s="195"/>
      <c r="Q133" s="195"/>
      <c r="R133" s="195"/>
      <c r="S133" s="195"/>
      <c r="T133" s="196"/>
      <c r="AT133" s="197" t="s">
        <v>158</v>
      </c>
      <c r="AU133" s="197" t="s">
        <v>80</v>
      </c>
      <c r="AV133" s="11" t="s">
        <v>80</v>
      </c>
      <c r="AW133" s="11" t="s">
        <v>34</v>
      </c>
      <c r="AX133" s="11" t="s">
        <v>78</v>
      </c>
      <c r="AY133" s="197" t="s">
        <v>149</v>
      </c>
    </row>
    <row r="134" spans="2:65" s="1" customFormat="1" ht="22.5" customHeight="1">
      <c r="B134" s="175"/>
      <c r="C134" s="176" t="s">
        <v>364</v>
      </c>
      <c r="D134" s="176" t="s">
        <v>151</v>
      </c>
      <c r="E134" s="177" t="s">
        <v>295</v>
      </c>
      <c r="F134" s="178" t="s">
        <v>296</v>
      </c>
      <c r="G134" s="179" t="s">
        <v>297</v>
      </c>
      <c r="H134" s="180">
        <v>99.54</v>
      </c>
      <c r="I134" s="181"/>
      <c r="J134" s="182">
        <f>ROUND(I134*H134,2)</f>
        <v>0</v>
      </c>
      <c r="K134" s="178" t="s">
        <v>155</v>
      </c>
      <c r="L134" s="41"/>
      <c r="M134" s="183" t="s">
        <v>5</v>
      </c>
      <c r="N134" s="184" t="s">
        <v>41</v>
      </c>
      <c r="O134" s="42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AR134" s="24" t="s">
        <v>156</v>
      </c>
      <c r="AT134" s="24" t="s">
        <v>151</v>
      </c>
      <c r="AU134" s="24" t="s">
        <v>80</v>
      </c>
      <c r="AY134" s="24" t="s">
        <v>149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24" t="s">
        <v>78</v>
      </c>
      <c r="BK134" s="187">
        <f>ROUND(I134*H134,2)</f>
        <v>0</v>
      </c>
      <c r="BL134" s="24" t="s">
        <v>156</v>
      </c>
      <c r="BM134" s="24" t="s">
        <v>551</v>
      </c>
    </row>
    <row r="135" spans="2:65" s="11" customFormat="1">
      <c r="B135" s="188"/>
      <c r="D135" s="189" t="s">
        <v>158</v>
      </c>
      <c r="E135" s="190" t="s">
        <v>5</v>
      </c>
      <c r="F135" s="191" t="s">
        <v>299</v>
      </c>
      <c r="H135" s="192">
        <v>99.54</v>
      </c>
      <c r="I135" s="193"/>
      <c r="L135" s="188"/>
      <c r="M135" s="194"/>
      <c r="N135" s="195"/>
      <c r="O135" s="195"/>
      <c r="P135" s="195"/>
      <c r="Q135" s="195"/>
      <c r="R135" s="195"/>
      <c r="S135" s="195"/>
      <c r="T135" s="196"/>
      <c r="AT135" s="197" t="s">
        <v>158</v>
      </c>
      <c r="AU135" s="197" t="s">
        <v>80</v>
      </c>
      <c r="AV135" s="11" t="s">
        <v>80</v>
      </c>
      <c r="AW135" s="11" t="s">
        <v>34</v>
      </c>
      <c r="AX135" s="11" t="s">
        <v>78</v>
      </c>
      <c r="AY135" s="197" t="s">
        <v>149</v>
      </c>
    </row>
    <row r="136" spans="2:65" s="1" customFormat="1" ht="22.5" customHeight="1">
      <c r="B136" s="175"/>
      <c r="C136" s="176" t="s">
        <v>370</v>
      </c>
      <c r="D136" s="176" t="s">
        <v>151</v>
      </c>
      <c r="E136" s="177" t="s">
        <v>301</v>
      </c>
      <c r="F136" s="178" t="s">
        <v>302</v>
      </c>
      <c r="G136" s="179" t="s">
        <v>188</v>
      </c>
      <c r="H136" s="180">
        <v>11.305</v>
      </c>
      <c r="I136" s="181"/>
      <c r="J136" s="182">
        <f>ROUND(I136*H136,2)</f>
        <v>0</v>
      </c>
      <c r="K136" s="178" t="s">
        <v>155</v>
      </c>
      <c r="L136" s="41"/>
      <c r="M136" s="183" t="s">
        <v>5</v>
      </c>
      <c r="N136" s="184" t="s">
        <v>41</v>
      </c>
      <c r="O136" s="42"/>
      <c r="P136" s="185">
        <f>O136*H136</f>
        <v>0</v>
      </c>
      <c r="Q136" s="185">
        <v>0</v>
      </c>
      <c r="R136" s="185">
        <f>Q136*H136</f>
        <v>0</v>
      </c>
      <c r="S136" s="185">
        <v>0</v>
      </c>
      <c r="T136" s="186">
        <f>S136*H136</f>
        <v>0</v>
      </c>
      <c r="AR136" s="24" t="s">
        <v>156</v>
      </c>
      <c r="AT136" s="24" t="s">
        <v>151</v>
      </c>
      <c r="AU136" s="24" t="s">
        <v>80</v>
      </c>
      <c r="AY136" s="24" t="s">
        <v>149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24" t="s">
        <v>78</v>
      </c>
      <c r="BK136" s="187">
        <f>ROUND(I136*H136,2)</f>
        <v>0</v>
      </c>
      <c r="BL136" s="24" t="s">
        <v>156</v>
      </c>
      <c r="BM136" s="24" t="s">
        <v>552</v>
      </c>
    </row>
    <row r="137" spans="2:65" s="12" customFormat="1">
      <c r="B137" s="198"/>
      <c r="D137" s="199" t="s">
        <v>158</v>
      </c>
      <c r="E137" s="200" t="s">
        <v>5</v>
      </c>
      <c r="F137" s="201" t="s">
        <v>304</v>
      </c>
      <c r="H137" s="202" t="s">
        <v>5</v>
      </c>
      <c r="I137" s="203"/>
      <c r="L137" s="198"/>
      <c r="M137" s="204"/>
      <c r="N137" s="205"/>
      <c r="O137" s="205"/>
      <c r="P137" s="205"/>
      <c r="Q137" s="205"/>
      <c r="R137" s="205"/>
      <c r="S137" s="205"/>
      <c r="T137" s="206"/>
      <c r="AT137" s="202" t="s">
        <v>158</v>
      </c>
      <c r="AU137" s="202" t="s">
        <v>80</v>
      </c>
      <c r="AV137" s="12" t="s">
        <v>78</v>
      </c>
      <c r="AW137" s="12" t="s">
        <v>34</v>
      </c>
      <c r="AX137" s="12" t="s">
        <v>70</v>
      </c>
      <c r="AY137" s="202" t="s">
        <v>149</v>
      </c>
    </row>
    <row r="138" spans="2:65" s="11" customFormat="1">
      <c r="B138" s="188"/>
      <c r="D138" s="199" t="s">
        <v>158</v>
      </c>
      <c r="E138" s="197" t="s">
        <v>5</v>
      </c>
      <c r="F138" s="207" t="s">
        <v>553</v>
      </c>
      <c r="H138" s="208">
        <v>11.305</v>
      </c>
      <c r="I138" s="193"/>
      <c r="L138" s="188"/>
      <c r="M138" s="194"/>
      <c r="N138" s="195"/>
      <c r="O138" s="195"/>
      <c r="P138" s="195"/>
      <c r="Q138" s="195"/>
      <c r="R138" s="195"/>
      <c r="S138" s="195"/>
      <c r="T138" s="196"/>
      <c r="AT138" s="197" t="s">
        <v>158</v>
      </c>
      <c r="AU138" s="197" t="s">
        <v>80</v>
      </c>
      <c r="AV138" s="11" t="s">
        <v>80</v>
      </c>
      <c r="AW138" s="11" t="s">
        <v>34</v>
      </c>
      <c r="AX138" s="11" t="s">
        <v>70</v>
      </c>
      <c r="AY138" s="197" t="s">
        <v>149</v>
      </c>
    </row>
    <row r="139" spans="2:65" s="13" customFormat="1">
      <c r="B139" s="209"/>
      <c r="D139" s="189" t="s">
        <v>158</v>
      </c>
      <c r="E139" s="210" t="s">
        <v>109</v>
      </c>
      <c r="F139" s="211" t="s">
        <v>166</v>
      </c>
      <c r="H139" s="212">
        <v>11.305</v>
      </c>
      <c r="I139" s="213"/>
      <c r="L139" s="209"/>
      <c r="M139" s="214"/>
      <c r="N139" s="215"/>
      <c r="O139" s="215"/>
      <c r="P139" s="215"/>
      <c r="Q139" s="215"/>
      <c r="R139" s="215"/>
      <c r="S139" s="215"/>
      <c r="T139" s="216"/>
      <c r="AT139" s="217" t="s">
        <v>158</v>
      </c>
      <c r="AU139" s="217" t="s">
        <v>80</v>
      </c>
      <c r="AV139" s="13" t="s">
        <v>156</v>
      </c>
      <c r="AW139" s="13" t="s">
        <v>34</v>
      </c>
      <c r="AX139" s="13" t="s">
        <v>78</v>
      </c>
      <c r="AY139" s="217" t="s">
        <v>149</v>
      </c>
    </row>
    <row r="140" spans="2:65" s="1" customFormat="1" ht="22.5" customHeight="1">
      <c r="B140" s="175"/>
      <c r="C140" s="226" t="s">
        <v>375</v>
      </c>
      <c r="D140" s="226" t="s">
        <v>315</v>
      </c>
      <c r="E140" s="227" t="s">
        <v>316</v>
      </c>
      <c r="F140" s="228" t="s">
        <v>317</v>
      </c>
      <c r="G140" s="229" t="s">
        <v>297</v>
      </c>
      <c r="H140" s="230">
        <v>22.61</v>
      </c>
      <c r="I140" s="231"/>
      <c r="J140" s="232">
        <f>ROUND(I140*H140,2)</f>
        <v>0</v>
      </c>
      <c r="K140" s="228" t="s">
        <v>155</v>
      </c>
      <c r="L140" s="233"/>
      <c r="M140" s="234" t="s">
        <v>5</v>
      </c>
      <c r="N140" s="235" t="s">
        <v>41</v>
      </c>
      <c r="O140" s="42"/>
      <c r="P140" s="185">
        <f>O140*H140</f>
        <v>0</v>
      </c>
      <c r="Q140" s="185">
        <v>1</v>
      </c>
      <c r="R140" s="185">
        <f>Q140*H140</f>
        <v>22.61</v>
      </c>
      <c r="S140" s="185">
        <v>0</v>
      </c>
      <c r="T140" s="186">
        <f>S140*H140</f>
        <v>0</v>
      </c>
      <c r="AR140" s="24" t="s">
        <v>191</v>
      </c>
      <c r="AT140" s="24" t="s">
        <v>315</v>
      </c>
      <c r="AU140" s="24" t="s">
        <v>80</v>
      </c>
      <c r="AY140" s="24" t="s">
        <v>149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24" t="s">
        <v>78</v>
      </c>
      <c r="BK140" s="187">
        <f>ROUND(I140*H140,2)</f>
        <v>0</v>
      </c>
      <c r="BL140" s="24" t="s">
        <v>156</v>
      </c>
      <c r="BM140" s="24" t="s">
        <v>554</v>
      </c>
    </row>
    <row r="141" spans="2:65" s="1" customFormat="1" ht="22.5" customHeight="1">
      <c r="B141" s="175"/>
      <c r="C141" s="176" t="s">
        <v>379</v>
      </c>
      <c r="D141" s="176" t="s">
        <v>151</v>
      </c>
      <c r="E141" s="177" t="s">
        <v>301</v>
      </c>
      <c r="F141" s="178" t="s">
        <v>302</v>
      </c>
      <c r="G141" s="179" t="s">
        <v>188</v>
      </c>
      <c r="H141" s="180">
        <v>43.828000000000003</v>
      </c>
      <c r="I141" s="181"/>
      <c r="J141" s="182">
        <f>ROUND(I141*H141,2)</f>
        <v>0</v>
      </c>
      <c r="K141" s="178" t="s">
        <v>155</v>
      </c>
      <c r="L141" s="41"/>
      <c r="M141" s="183" t="s">
        <v>5</v>
      </c>
      <c r="N141" s="184" t="s">
        <v>41</v>
      </c>
      <c r="O141" s="42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6">
        <f>S141*H141</f>
        <v>0</v>
      </c>
      <c r="AR141" s="24" t="s">
        <v>156</v>
      </c>
      <c r="AT141" s="24" t="s">
        <v>151</v>
      </c>
      <c r="AU141" s="24" t="s">
        <v>80</v>
      </c>
      <c r="AY141" s="24" t="s">
        <v>149</v>
      </c>
      <c r="BE141" s="187">
        <f>IF(N141="základní",J141,0)</f>
        <v>0</v>
      </c>
      <c r="BF141" s="187">
        <f>IF(N141="snížená",J141,0)</f>
        <v>0</v>
      </c>
      <c r="BG141" s="187">
        <f>IF(N141="zákl. přenesená",J141,0)</f>
        <v>0</v>
      </c>
      <c r="BH141" s="187">
        <f>IF(N141="sníž. přenesená",J141,0)</f>
        <v>0</v>
      </c>
      <c r="BI141" s="187">
        <f>IF(N141="nulová",J141,0)</f>
        <v>0</v>
      </c>
      <c r="BJ141" s="24" t="s">
        <v>78</v>
      </c>
      <c r="BK141" s="187">
        <f>ROUND(I141*H141,2)</f>
        <v>0</v>
      </c>
      <c r="BL141" s="24" t="s">
        <v>156</v>
      </c>
      <c r="BM141" s="24" t="s">
        <v>555</v>
      </c>
    </row>
    <row r="142" spans="2:65" s="12" customFormat="1">
      <c r="B142" s="198"/>
      <c r="D142" s="199" t="s">
        <v>158</v>
      </c>
      <c r="E142" s="200" t="s">
        <v>5</v>
      </c>
      <c r="F142" s="201" t="s">
        <v>322</v>
      </c>
      <c r="H142" s="202" t="s">
        <v>5</v>
      </c>
      <c r="I142" s="203"/>
      <c r="L142" s="198"/>
      <c r="M142" s="204"/>
      <c r="N142" s="205"/>
      <c r="O142" s="205"/>
      <c r="P142" s="205"/>
      <c r="Q142" s="205"/>
      <c r="R142" s="205"/>
      <c r="S142" s="205"/>
      <c r="T142" s="206"/>
      <c r="AT142" s="202" t="s">
        <v>158</v>
      </c>
      <c r="AU142" s="202" t="s">
        <v>80</v>
      </c>
      <c r="AV142" s="12" t="s">
        <v>78</v>
      </c>
      <c r="AW142" s="12" t="s">
        <v>34</v>
      </c>
      <c r="AX142" s="12" t="s">
        <v>70</v>
      </c>
      <c r="AY142" s="202" t="s">
        <v>149</v>
      </c>
    </row>
    <row r="143" spans="2:65" s="11" customFormat="1">
      <c r="B143" s="188"/>
      <c r="D143" s="199" t="s">
        <v>158</v>
      </c>
      <c r="E143" s="197" t="s">
        <v>5</v>
      </c>
      <c r="F143" s="207" t="s">
        <v>556</v>
      </c>
      <c r="H143" s="208">
        <v>43.828000000000003</v>
      </c>
      <c r="I143" s="193"/>
      <c r="L143" s="188"/>
      <c r="M143" s="194"/>
      <c r="N143" s="195"/>
      <c r="O143" s="195"/>
      <c r="P143" s="195"/>
      <c r="Q143" s="195"/>
      <c r="R143" s="195"/>
      <c r="S143" s="195"/>
      <c r="T143" s="196"/>
      <c r="AT143" s="197" t="s">
        <v>158</v>
      </c>
      <c r="AU143" s="197" t="s">
        <v>80</v>
      </c>
      <c r="AV143" s="11" t="s">
        <v>80</v>
      </c>
      <c r="AW143" s="11" t="s">
        <v>34</v>
      </c>
      <c r="AX143" s="11" t="s">
        <v>70</v>
      </c>
      <c r="AY143" s="197" t="s">
        <v>149</v>
      </c>
    </row>
    <row r="144" spans="2:65" s="13" customFormat="1">
      <c r="B144" s="209"/>
      <c r="D144" s="189" t="s">
        <v>158</v>
      </c>
      <c r="E144" s="210" t="s">
        <v>115</v>
      </c>
      <c r="F144" s="211" t="s">
        <v>166</v>
      </c>
      <c r="H144" s="212">
        <v>43.828000000000003</v>
      </c>
      <c r="I144" s="213"/>
      <c r="L144" s="209"/>
      <c r="M144" s="214"/>
      <c r="N144" s="215"/>
      <c r="O144" s="215"/>
      <c r="P144" s="215"/>
      <c r="Q144" s="215"/>
      <c r="R144" s="215"/>
      <c r="S144" s="215"/>
      <c r="T144" s="216"/>
      <c r="AT144" s="217" t="s">
        <v>158</v>
      </c>
      <c r="AU144" s="217" t="s">
        <v>80</v>
      </c>
      <c r="AV144" s="13" t="s">
        <v>156</v>
      </c>
      <c r="AW144" s="13" t="s">
        <v>34</v>
      </c>
      <c r="AX144" s="13" t="s">
        <v>78</v>
      </c>
      <c r="AY144" s="217" t="s">
        <v>149</v>
      </c>
    </row>
    <row r="145" spans="2:65" s="1" customFormat="1" ht="22.5" customHeight="1">
      <c r="B145" s="175"/>
      <c r="C145" s="176" t="s">
        <v>383</v>
      </c>
      <c r="D145" s="176" t="s">
        <v>151</v>
      </c>
      <c r="E145" s="177" t="s">
        <v>326</v>
      </c>
      <c r="F145" s="178" t="s">
        <v>327</v>
      </c>
      <c r="G145" s="179" t="s">
        <v>188</v>
      </c>
      <c r="H145" s="180">
        <v>38.64</v>
      </c>
      <c r="I145" s="181"/>
      <c r="J145" s="182">
        <f>ROUND(I145*H145,2)</f>
        <v>0</v>
      </c>
      <c r="K145" s="178" t="s">
        <v>155</v>
      </c>
      <c r="L145" s="41"/>
      <c r="M145" s="183" t="s">
        <v>5</v>
      </c>
      <c r="N145" s="184" t="s">
        <v>41</v>
      </c>
      <c r="O145" s="42"/>
      <c r="P145" s="185">
        <f>O145*H145</f>
        <v>0</v>
      </c>
      <c r="Q145" s="185">
        <v>0</v>
      </c>
      <c r="R145" s="185">
        <f>Q145*H145</f>
        <v>0</v>
      </c>
      <c r="S145" s="185">
        <v>0</v>
      </c>
      <c r="T145" s="186">
        <f>S145*H145</f>
        <v>0</v>
      </c>
      <c r="AR145" s="24" t="s">
        <v>156</v>
      </c>
      <c r="AT145" s="24" t="s">
        <v>151</v>
      </c>
      <c r="AU145" s="24" t="s">
        <v>80</v>
      </c>
      <c r="AY145" s="24" t="s">
        <v>149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24" t="s">
        <v>78</v>
      </c>
      <c r="BK145" s="187">
        <f>ROUND(I145*H145,2)</f>
        <v>0</v>
      </c>
      <c r="BL145" s="24" t="s">
        <v>156</v>
      </c>
      <c r="BM145" s="24" t="s">
        <v>557</v>
      </c>
    </row>
    <row r="146" spans="2:65" s="11" customFormat="1">
      <c r="B146" s="188"/>
      <c r="D146" s="189" t="s">
        <v>158</v>
      </c>
      <c r="E146" s="190" t="s">
        <v>103</v>
      </c>
      <c r="F146" s="191" t="s">
        <v>558</v>
      </c>
      <c r="H146" s="192">
        <v>38.64</v>
      </c>
      <c r="I146" s="193"/>
      <c r="L146" s="188"/>
      <c r="M146" s="194"/>
      <c r="N146" s="195"/>
      <c r="O146" s="195"/>
      <c r="P146" s="195"/>
      <c r="Q146" s="195"/>
      <c r="R146" s="195"/>
      <c r="S146" s="195"/>
      <c r="T146" s="196"/>
      <c r="AT146" s="197" t="s">
        <v>158</v>
      </c>
      <c r="AU146" s="197" t="s">
        <v>80</v>
      </c>
      <c r="AV146" s="11" t="s">
        <v>80</v>
      </c>
      <c r="AW146" s="11" t="s">
        <v>34</v>
      </c>
      <c r="AX146" s="11" t="s">
        <v>78</v>
      </c>
      <c r="AY146" s="197" t="s">
        <v>149</v>
      </c>
    </row>
    <row r="147" spans="2:65" s="1" customFormat="1" ht="22.5" customHeight="1">
      <c r="B147" s="175"/>
      <c r="C147" s="226" t="s">
        <v>388</v>
      </c>
      <c r="D147" s="226" t="s">
        <v>315</v>
      </c>
      <c r="E147" s="227" t="s">
        <v>559</v>
      </c>
      <c r="F147" s="228" t="s">
        <v>560</v>
      </c>
      <c r="G147" s="229" t="s">
        <v>297</v>
      </c>
      <c r="H147" s="230">
        <v>77.28</v>
      </c>
      <c r="I147" s="231"/>
      <c r="J147" s="232">
        <f>ROUND(I147*H147,2)</f>
        <v>0</v>
      </c>
      <c r="K147" s="228" t="s">
        <v>155</v>
      </c>
      <c r="L147" s="233"/>
      <c r="M147" s="234" t="s">
        <v>5</v>
      </c>
      <c r="N147" s="235" t="s">
        <v>41</v>
      </c>
      <c r="O147" s="42"/>
      <c r="P147" s="185">
        <f>O147*H147</f>
        <v>0</v>
      </c>
      <c r="Q147" s="185">
        <v>1</v>
      </c>
      <c r="R147" s="185">
        <f>Q147*H147</f>
        <v>77.28</v>
      </c>
      <c r="S147" s="185">
        <v>0</v>
      </c>
      <c r="T147" s="186">
        <f>S147*H147</f>
        <v>0</v>
      </c>
      <c r="AR147" s="24" t="s">
        <v>191</v>
      </c>
      <c r="AT147" s="24" t="s">
        <v>315</v>
      </c>
      <c r="AU147" s="24" t="s">
        <v>80</v>
      </c>
      <c r="AY147" s="24" t="s">
        <v>149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24" t="s">
        <v>78</v>
      </c>
      <c r="BK147" s="187">
        <f>ROUND(I147*H147,2)</f>
        <v>0</v>
      </c>
      <c r="BL147" s="24" t="s">
        <v>156</v>
      </c>
      <c r="BM147" s="24" t="s">
        <v>561</v>
      </c>
    </row>
    <row r="148" spans="2:65" s="11" customFormat="1">
      <c r="B148" s="188"/>
      <c r="D148" s="189" t="s">
        <v>158</v>
      </c>
      <c r="F148" s="191" t="s">
        <v>562</v>
      </c>
      <c r="H148" s="192">
        <v>77.28</v>
      </c>
      <c r="I148" s="193"/>
      <c r="L148" s="188"/>
      <c r="M148" s="194"/>
      <c r="N148" s="195"/>
      <c r="O148" s="195"/>
      <c r="P148" s="195"/>
      <c r="Q148" s="195"/>
      <c r="R148" s="195"/>
      <c r="S148" s="195"/>
      <c r="T148" s="196"/>
      <c r="AT148" s="197" t="s">
        <v>158</v>
      </c>
      <c r="AU148" s="197" t="s">
        <v>80</v>
      </c>
      <c r="AV148" s="11" t="s">
        <v>80</v>
      </c>
      <c r="AW148" s="11" t="s">
        <v>6</v>
      </c>
      <c r="AX148" s="11" t="s">
        <v>78</v>
      </c>
      <c r="AY148" s="197" t="s">
        <v>149</v>
      </c>
    </row>
    <row r="149" spans="2:65" s="1" customFormat="1" ht="22.5" customHeight="1">
      <c r="B149" s="175"/>
      <c r="C149" s="176" t="s">
        <v>392</v>
      </c>
      <c r="D149" s="176" t="s">
        <v>151</v>
      </c>
      <c r="E149" s="177" t="s">
        <v>336</v>
      </c>
      <c r="F149" s="178" t="s">
        <v>337</v>
      </c>
      <c r="G149" s="179" t="s">
        <v>154</v>
      </c>
      <c r="H149" s="180">
        <v>45.2</v>
      </c>
      <c r="I149" s="181"/>
      <c r="J149" s="182">
        <f>ROUND(I149*H149,2)</f>
        <v>0</v>
      </c>
      <c r="K149" s="178" t="s">
        <v>155</v>
      </c>
      <c r="L149" s="41"/>
      <c r="M149" s="183" t="s">
        <v>5</v>
      </c>
      <c r="N149" s="184" t="s">
        <v>41</v>
      </c>
      <c r="O149" s="42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AR149" s="24" t="s">
        <v>156</v>
      </c>
      <c r="AT149" s="24" t="s">
        <v>151</v>
      </c>
      <c r="AU149" s="24" t="s">
        <v>80</v>
      </c>
      <c r="AY149" s="24" t="s">
        <v>149</v>
      </c>
      <c r="BE149" s="187">
        <f>IF(N149="základní",J149,0)</f>
        <v>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24" t="s">
        <v>78</v>
      </c>
      <c r="BK149" s="187">
        <f>ROUND(I149*H149,2)</f>
        <v>0</v>
      </c>
      <c r="BL149" s="24" t="s">
        <v>156</v>
      </c>
      <c r="BM149" s="24" t="s">
        <v>563</v>
      </c>
    </row>
    <row r="150" spans="2:65" s="11" customFormat="1">
      <c r="B150" s="188"/>
      <c r="D150" s="189" t="s">
        <v>158</v>
      </c>
      <c r="E150" s="190" t="s">
        <v>5</v>
      </c>
      <c r="F150" s="191" t="s">
        <v>339</v>
      </c>
      <c r="H150" s="192">
        <v>45.2</v>
      </c>
      <c r="I150" s="193"/>
      <c r="L150" s="188"/>
      <c r="M150" s="194"/>
      <c r="N150" s="195"/>
      <c r="O150" s="195"/>
      <c r="P150" s="195"/>
      <c r="Q150" s="195"/>
      <c r="R150" s="195"/>
      <c r="S150" s="195"/>
      <c r="T150" s="196"/>
      <c r="AT150" s="197" t="s">
        <v>158</v>
      </c>
      <c r="AU150" s="197" t="s">
        <v>80</v>
      </c>
      <c r="AV150" s="11" t="s">
        <v>80</v>
      </c>
      <c r="AW150" s="11" t="s">
        <v>34</v>
      </c>
      <c r="AX150" s="11" t="s">
        <v>78</v>
      </c>
      <c r="AY150" s="197" t="s">
        <v>149</v>
      </c>
    </row>
    <row r="151" spans="2:65" s="1" customFormat="1" ht="22.5" customHeight="1">
      <c r="B151" s="175"/>
      <c r="C151" s="176" t="s">
        <v>399</v>
      </c>
      <c r="D151" s="176" t="s">
        <v>151</v>
      </c>
      <c r="E151" s="177" t="s">
        <v>341</v>
      </c>
      <c r="F151" s="178" t="s">
        <v>342</v>
      </c>
      <c r="G151" s="179" t="s">
        <v>154</v>
      </c>
      <c r="H151" s="180">
        <v>45.2</v>
      </c>
      <c r="I151" s="181"/>
      <c r="J151" s="182">
        <f>ROUND(I151*H151,2)</f>
        <v>0</v>
      </c>
      <c r="K151" s="178" t="s">
        <v>155</v>
      </c>
      <c r="L151" s="41"/>
      <c r="M151" s="183" t="s">
        <v>5</v>
      </c>
      <c r="N151" s="184" t="s">
        <v>41</v>
      </c>
      <c r="O151" s="42"/>
      <c r="P151" s="185">
        <f>O151*H151</f>
        <v>0</v>
      </c>
      <c r="Q151" s="185">
        <v>0</v>
      </c>
      <c r="R151" s="185">
        <f>Q151*H151</f>
        <v>0</v>
      </c>
      <c r="S151" s="185">
        <v>0</v>
      </c>
      <c r="T151" s="186">
        <f>S151*H151</f>
        <v>0</v>
      </c>
      <c r="AR151" s="24" t="s">
        <v>156</v>
      </c>
      <c r="AT151" s="24" t="s">
        <v>151</v>
      </c>
      <c r="AU151" s="24" t="s">
        <v>80</v>
      </c>
      <c r="AY151" s="24" t="s">
        <v>149</v>
      </c>
      <c r="BE151" s="187">
        <f>IF(N151="základní",J151,0)</f>
        <v>0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24" t="s">
        <v>78</v>
      </c>
      <c r="BK151" s="187">
        <f>ROUND(I151*H151,2)</f>
        <v>0</v>
      </c>
      <c r="BL151" s="24" t="s">
        <v>156</v>
      </c>
      <c r="BM151" s="24" t="s">
        <v>564</v>
      </c>
    </row>
    <row r="152" spans="2:65" s="11" customFormat="1">
      <c r="B152" s="188"/>
      <c r="D152" s="189" t="s">
        <v>158</v>
      </c>
      <c r="E152" s="190" t="s">
        <v>5</v>
      </c>
      <c r="F152" s="191" t="s">
        <v>339</v>
      </c>
      <c r="H152" s="192">
        <v>45.2</v>
      </c>
      <c r="I152" s="193"/>
      <c r="L152" s="188"/>
      <c r="M152" s="194"/>
      <c r="N152" s="195"/>
      <c r="O152" s="195"/>
      <c r="P152" s="195"/>
      <c r="Q152" s="195"/>
      <c r="R152" s="195"/>
      <c r="S152" s="195"/>
      <c r="T152" s="196"/>
      <c r="AT152" s="197" t="s">
        <v>158</v>
      </c>
      <c r="AU152" s="197" t="s">
        <v>80</v>
      </c>
      <c r="AV152" s="11" t="s">
        <v>80</v>
      </c>
      <c r="AW152" s="11" t="s">
        <v>34</v>
      </c>
      <c r="AX152" s="11" t="s">
        <v>78</v>
      </c>
      <c r="AY152" s="197" t="s">
        <v>149</v>
      </c>
    </row>
    <row r="153" spans="2:65" s="1" customFormat="1" ht="22.5" customHeight="1">
      <c r="B153" s="175"/>
      <c r="C153" s="226" t="s">
        <v>403</v>
      </c>
      <c r="D153" s="226" t="s">
        <v>315</v>
      </c>
      <c r="E153" s="227" t="s">
        <v>345</v>
      </c>
      <c r="F153" s="228" t="s">
        <v>346</v>
      </c>
      <c r="G153" s="229" t="s">
        <v>347</v>
      </c>
      <c r="H153" s="230">
        <v>1.3759999999999999</v>
      </c>
      <c r="I153" s="231"/>
      <c r="J153" s="232">
        <f>ROUND(I153*H153,2)</f>
        <v>0</v>
      </c>
      <c r="K153" s="228" t="s">
        <v>155</v>
      </c>
      <c r="L153" s="233"/>
      <c r="M153" s="234" t="s">
        <v>5</v>
      </c>
      <c r="N153" s="235" t="s">
        <v>41</v>
      </c>
      <c r="O153" s="42"/>
      <c r="P153" s="185">
        <f>O153*H153</f>
        <v>0</v>
      </c>
      <c r="Q153" s="185">
        <v>1E-3</v>
      </c>
      <c r="R153" s="185">
        <f>Q153*H153</f>
        <v>1.3759999999999998E-3</v>
      </c>
      <c r="S153" s="185">
        <v>0</v>
      </c>
      <c r="T153" s="186">
        <f>S153*H153</f>
        <v>0</v>
      </c>
      <c r="AR153" s="24" t="s">
        <v>191</v>
      </c>
      <c r="AT153" s="24" t="s">
        <v>315</v>
      </c>
      <c r="AU153" s="24" t="s">
        <v>80</v>
      </c>
      <c r="AY153" s="24" t="s">
        <v>149</v>
      </c>
      <c r="BE153" s="187">
        <f>IF(N153="základní",J153,0)</f>
        <v>0</v>
      </c>
      <c r="BF153" s="187">
        <f>IF(N153="snížená",J153,0)</f>
        <v>0</v>
      </c>
      <c r="BG153" s="187">
        <f>IF(N153="zákl. přenesená",J153,0)</f>
        <v>0</v>
      </c>
      <c r="BH153" s="187">
        <f>IF(N153="sníž. přenesená",J153,0)</f>
        <v>0</v>
      </c>
      <c r="BI153" s="187">
        <f>IF(N153="nulová",J153,0)</f>
        <v>0</v>
      </c>
      <c r="BJ153" s="24" t="s">
        <v>78</v>
      </c>
      <c r="BK153" s="187">
        <f>ROUND(I153*H153,2)</f>
        <v>0</v>
      </c>
      <c r="BL153" s="24" t="s">
        <v>156</v>
      </c>
      <c r="BM153" s="24" t="s">
        <v>565</v>
      </c>
    </row>
    <row r="154" spans="2:65" s="1" customFormat="1" ht="22.5" customHeight="1">
      <c r="B154" s="175"/>
      <c r="C154" s="176" t="s">
        <v>407</v>
      </c>
      <c r="D154" s="176" t="s">
        <v>151</v>
      </c>
      <c r="E154" s="177" t="s">
        <v>351</v>
      </c>
      <c r="F154" s="178" t="s">
        <v>352</v>
      </c>
      <c r="G154" s="179" t="s">
        <v>154</v>
      </c>
      <c r="H154" s="180">
        <v>45.2</v>
      </c>
      <c r="I154" s="181"/>
      <c r="J154" s="182">
        <f>ROUND(I154*H154,2)</f>
        <v>0</v>
      </c>
      <c r="K154" s="178" t="s">
        <v>155</v>
      </c>
      <c r="L154" s="41"/>
      <c r="M154" s="183" t="s">
        <v>5</v>
      </c>
      <c r="N154" s="184" t="s">
        <v>41</v>
      </c>
      <c r="O154" s="42"/>
      <c r="P154" s="185">
        <f>O154*H154</f>
        <v>0</v>
      </c>
      <c r="Q154" s="185">
        <v>0</v>
      </c>
      <c r="R154" s="185">
        <f>Q154*H154</f>
        <v>0</v>
      </c>
      <c r="S154" s="185">
        <v>0</v>
      </c>
      <c r="T154" s="186">
        <f>S154*H154</f>
        <v>0</v>
      </c>
      <c r="AR154" s="24" t="s">
        <v>156</v>
      </c>
      <c r="AT154" s="24" t="s">
        <v>151</v>
      </c>
      <c r="AU154" s="24" t="s">
        <v>80</v>
      </c>
      <c r="AY154" s="24" t="s">
        <v>149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24" t="s">
        <v>78</v>
      </c>
      <c r="BK154" s="187">
        <f>ROUND(I154*H154,2)</f>
        <v>0</v>
      </c>
      <c r="BL154" s="24" t="s">
        <v>156</v>
      </c>
      <c r="BM154" s="24" t="s">
        <v>566</v>
      </c>
    </row>
    <row r="155" spans="2:65" s="11" customFormat="1">
      <c r="B155" s="188"/>
      <c r="D155" s="189" t="s">
        <v>158</v>
      </c>
      <c r="E155" s="190" t="s">
        <v>5</v>
      </c>
      <c r="F155" s="191" t="s">
        <v>339</v>
      </c>
      <c r="H155" s="192">
        <v>45.2</v>
      </c>
      <c r="I155" s="193"/>
      <c r="L155" s="188"/>
      <c r="M155" s="194"/>
      <c r="N155" s="195"/>
      <c r="O155" s="195"/>
      <c r="P155" s="195"/>
      <c r="Q155" s="195"/>
      <c r="R155" s="195"/>
      <c r="S155" s="195"/>
      <c r="T155" s="196"/>
      <c r="AT155" s="197" t="s">
        <v>158</v>
      </c>
      <c r="AU155" s="197" t="s">
        <v>80</v>
      </c>
      <c r="AV155" s="11" t="s">
        <v>80</v>
      </c>
      <c r="AW155" s="11" t="s">
        <v>34</v>
      </c>
      <c r="AX155" s="11" t="s">
        <v>78</v>
      </c>
      <c r="AY155" s="197" t="s">
        <v>149</v>
      </c>
    </row>
    <row r="156" spans="2:65" s="1" customFormat="1" ht="22.5" customHeight="1">
      <c r="B156" s="175"/>
      <c r="C156" s="176" t="s">
        <v>411</v>
      </c>
      <c r="D156" s="176" t="s">
        <v>151</v>
      </c>
      <c r="E156" s="177" t="s">
        <v>355</v>
      </c>
      <c r="F156" s="178" t="s">
        <v>356</v>
      </c>
      <c r="G156" s="179" t="s">
        <v>154</v>
      </c>
      <c r="H156" s="180">
        <v>45.2</v>
      </c>
      <c r="I156" s="181"/>
      <c r="J156" s="182">
        <f>ROUND(I156*H156,2)</f>
        <v>0</v>
      </c>
      <c r="K156" s="178" t="s">
        <v>155</v>
      </c>
      <c r="L156" s="41"/>
      <c r="M156" s="183" t="s">
        <v>5</v>
      </c>
      <c r="N156" s="184" t="s">
        <v>41</v>
      </c>
      <c r="O156" s="42"/>
      <c r="P156" s="185">
        <f>O156*H156</f>
        <v>0</v>
      </c>
      <c r="Q156" s="185">
        <v>0</v>
      </c>
      <c r="R156" s="185">
        <f>Q156*H156</f>
        <v>0</v>
      </c>
      <c r="S156" s="185">
        <v>0</v>
      </c>
      <c r="T156" s="186">
        <f>S156*H156</f>
        <v>0</v>
      </c>
      <c r="AR156" s="24" t="s">
        <v>156</v>
      </c>
      <c r="AT156" s="24" t="s">
        <v>151</v>
      </c>
      <c r="AU156" s="24" t="s">
        <v>80</v>
      </c>
      <c r="AY156" s="24" t="s">
        <v>149</v>
      </c>
      <c r="BE156" s="187">
        <f>IF(N156="základní",J156,0)</f>
        <v>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24" t="s">
        <v>78</v>
      </c>
      <c r="BK156" s="187">
        <f>ROUND(I156*H156,2)</f>
        <v>0</v>
      </c>
      <c r="BL156" s="24" t="s">
        <v>156</v>
      </c>
      <c r="BM156" s="24" t="s">
        <v>567</v>
      </c>
    </row>
    <row r="157" spans="2:65" s="10" customFormat="1" ht="29.85" customHeight="1">
      <c r="B157" s="161"/>
      <c r="D157" s="172" t="s">
        <v>69</v>
      </c>
      <c r="E157" s="173" t="s">
        <v>156</v>
      </c>
      <c r="F157" s="173" t="s">
        <v>363</v>
      </c>
      <c r="I157" s="164"/>
      <c r="J157" s="174">
        <f>BK157</f>
        <v>0</v>
      </c>
      <c r="L157" s="161"/>
      <c r="M157" s="166"/>
      <c r="N157" s="167"/>
      <c r="O157" s="167"/>
      <c r="P157" s="168">
        <f>SUM(P158:P159)</f>
        <v>0</v>
      </c>
      <c r="Q157" s="167"/>
      <c r="R157" s="168">
        <f>SUM(R158:R159)</f>
        <v>0</v>
      </c>
      <c r="S157" s="167"/>
      <c r="T157" s="169">
        <f>SUM(T158:T159)</f>
        <v>0</v>
      </c>
      <c r="AR157" s="162" t="s">
        <v>78</v>
      </c>
      <c r="AT157" s="170" t="s">
        <v>69</v>
      </c>
      <c r="AU157" s="170" t="s">
        <v>78</v>
      </c>
      <c r="AY157" s="162" t="s">
        <v>149</v>
      </c>
      <c r="BK157" s="171">
        <f>SUM(BK158:BK159)</f>
        <v>0</v>
      </c>
    </row>
    <row r="158" spans="2:65" s="1" customFormat="1" ht="22.5" customHeight="1">
      <c r="B158" s="175"/>
      <c r="C158" s="176" t="s">
        <v>415</v>
      </c>
      <c r="D158" s="176" t="s">
        <v>151</v>
      </c>
      <c r="E158" s="177" t="s">
        <v>365</v>
      </c>
      <c r="F158" s="178" t="s">
        <v>366</v>
      </c>
      <c r="G158" s="179" t="s">
        <v>188</v>
      </c>
      <c r="H158" s="180">
        <v>9.66</v>
      </c>
      <c r="I158" s="181"/>
      <c r="J158" s="182">
        <f>ROUND(I158*H158,2)</f>
        <v>0</v>
      </c>
      <c r="K158" s="178" t="s">
        <v>155</v>
      </c>
      <c r="L158" s="41"/>
      <c r="M158" s="183" t="s">
        <v>5</v>
      </c>
      <c r="N158" s="184" t="s">
        <v>41</v>
      </c>
      <c r="O158" s="42"/>
      <c r="P158" s="185">
        <f>O158*H158</f>
        <v>0</v>
      </c>
      <c r="Q158" s="185">
        <v>0</v>
      </c>
      <c r="R158" s="185">
        <f>Q158*H158</f>
        <v>0</v>
      </c>
      <c r="S158" s="185">
        <v>0</v>
      </c>
      <c r="T158" s="186">
        <f>S158*H158</f>
        <v>0</v>
      </c>
      <c r="AR158" s="24" t="s">
        <v>156</v>
      </c>
      <c r="AT158" s="24" t="s">
        <v>151</v>
      </c>
      <c r="AU158" s="24" t="s">
        <v>80</v>
      </c>
      <c r="AY158" s="24" t="s">
        <v>149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24" t="s">
        <v>78</v>
      </c>
      <c r="BK158" s="187">
        <f>ROUND(I158*H158,2)</f>
        <v>0</v>
      </c>
      <c r="BL158" s="24" t="s">
        <v>156</v>
      </c>
      <c r="BM158" s="24" t="s">
        <v>568</v>
      </c>
    </row>
    <row r="159" spans="2:65" s="11" customFormat="1">
      <c r="B159" s="188"/>
      <c r="D159" s="199" t="s">
        <v>158</v>
      </c>
      <c r="E159" s="197" t="s">
        <v>106</v>
      </c>
      <c r="F159" s="207" t="s">
        <v>569</v>
      </c>
      <c r="H159" s="208">
        <v>9.66</v>
      </c>
      <c r="I159" s="193"/>
      <c r="L159" s="188"/>
      <c r="M159" s="194"/>
      <c r="N159" s="195"/>
      <c r="O159" s="195"/>
      <c r="P159" s="195"/>
      <c r="Q159" s="195"/>
      <c r="R159" s="195"/>
      <c r="S159" s="195"/>
      <c r="T159" s="196"/>
      <c r="AT159" s="197" t="s">
        <v>158</v>
      </c>
      <c r="AU159" s="197" t="s">
        <v>80</v>
      </c>
      <c r="AV159" s="11" t="s">
        <v>80</v>
      </c>
      <c r="AW159" s="11" t="s">
        <v>34</v>
      </c>
      <c r="AX159" s="11" t="s">
        <v>78</v>
      </c>
      <c r="AY159" s="197" t="s">
        <v>149</v>
      </c>
    </row>
    <row r="160" spans="2:65" s="10" customFormat="1" ht="29.85" customHeight="1">
      <c r="B160" s="161"/>
      <c r="D160" s="172" t="s">
        <v>69</v>
      </c>
      <c r="E160" s="173" t="s">
        <v>177</v>
      </c>
      <c r="F160" s="173" t="s">
        <v>369</v>
      </c>
      <c r="I160" s="164"/>
      <c r="J160" s="174">
        <f>BK160</f>
        <v>0</v>
      </c>
      <c r="L160" s="161"/>
      <c r="M160" s="166"/>
      <c r="N160" s="167"/>
      <c r="O160" s="167"/>
      <c r="P160" s="168">
        <f>SUM(P161:P168)</f>
        <v>0</v>
      </c>
      <c r="Q160" s="167"/>
      <c r="R160" s="168">
        <f>SUM(R161:R168)</f>
        <v>0</v>
      </c>
      <c r="S160" s="167"/>
      <c r="T160" s="169">
        <f>SUM(T161:T168)</f>
        <v>0</v>
      </c>
      <c r="AR160" s="162" t="s">
        <v>78</v>
      </c>
      <c r="AT160" s="170" t="s">
        <v>69</v>
      </c>
      <c r="AU160" s="170" t="s">
        <v>78</v>
      </c>
      <c r="AY160" s="162" t="s">
        <v>149</v>
      </c>
      <c r="BK160" s="171">
        <f>SUM(BK161:BK168)</f>
        <v>0</v>
      </c>
    </row>
    <row r="161" spans="2:65" s="1" customFormat="1" ht="22.5" customHeight="1">
      <c r="B161" s="175"/>
      <c r="C161" s="176" t="s">
        <v>419</v>
      </c>
      <c r="D161" s="176" t="s">
        <v>151</v>
      </c>
      <c r="E161" s="177" t="s">
        <v>371</v>
      </c>
      <c r="F161" s="178" t="s">
        <v>372</v>
      </c>
      <c r="G161" s="179" t="s">
        <v>154</v>
      </c>
      <c r="H161" s="180">
        <v>122.22</v>
      </c>
      <c r="I161" s="181"/>
      <c r="J161" s="182">
        <f>ROUND(I161*H161,2)</f>
        <v>0</v>
      </c>
      <c r="K161" s="178" t="s">
        <v>155</v>
      </c>
      <c r="L161" s="41"/>
      <c r="M161" s="183" t="s">
        <v>5</v>
      </c>
      <c r="N161" s="184" t="s">
        <v>41</v>
      </c>
      <c r="O161" s="42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AR161" s="24" t="s">
        <v>156</v>
      </c>
      <c r="AT161" s="24" t="s">
        <v>151</v>
      </c>
      <c r="AU161" s="24" t="s">
        <v>80</v>
      </c>
      <c r="AY161" s="24" t="s">
        <v>149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24" t="s">
        <v>78</v>
      </c>
      <c r="BK161" s="187">
        <f>ROUND(I161*H161,2)</f>
        <v>0</v>
      </c>
      <c r="BL161" s="24" t="s">
        <v>156</v>
      </c>
      <c r="BM161" s="24" t="s">
        <v>570</v>
      </c>
    </row>
    <row r="162" spans="2:65" s="11" customFormat="1">
      <c r="B162" s="188"/>
      <c r="D162" s="189" t="s">
        <v>158</v>
      </c>
      <c r="E162" s="190" t="s">
        <v>5</v>
      </c>
      <c r="F162" s="191" t="s">
        <v>374</v>
      </c>
      <c r="H162" s="192">
        <v>122.22</v>
      </c>
      <c r="I162" s="193"/>
      <c r="L162" s="188"/>
      <c r="M162" s="194"/>
      <c r="N162" s="195"/>
      <c r="O162" s="195"/>
      <c r="P162" s="195"/>
      <c r="Q162" s="195"/>
      <c r="R162" s="195"/>
      <c r="S162" s="195"/>
      <c r="T162" s="196"/>
      <c r="AT162" s="197" t="s">
        <v>158</v>
      </c>
      <c r="AU162" s="197" t="s">
        <v>80</v>
      </c>
      <c r="AV162" s="11" t="s">
        <v>80</v>
      </c>
      <c r="AW162" s="11" t="s">
        <v>34</v>
      </c>
      <c r="AX162" s="11" t="s">
        <v>78</v>
      </c>
      <c r="AY162" s="197" t="s">
        <v>149</v>
      </c>
    </row>
    <row r="163" spans="2:65" s="1" customFormat="1" ht="22.5" customHeight="1">
      <c r="B163" s="175"/>
      <c r="C163" s="176" t="s">
        <v>423</v>
      </c>
      <c r="D163" s="176" t="s">
        <v>151</v>
      </c>
      <c r="E163" s="177" t="s">
        <v>376</v>
      </c>
      <c r="F163" s="178" t="s">
        <v>377</v>
      </c>
      <c r="G163" s="179" t="s">
        <v>154</v>
      </c>
      <c r="H163" s="180">
        <v>61.11</v>
      </c>
      <c r="I163" s="181"/>
      <c r="J163" s="182">
        <f>ROUND(I163*H163,2)</f>
        <v>0</v>
      </c>
      <c r="K163" s="178" t="s">
        <v>155</v>
      </c>
      <c r="L163" s="41"/>
      <c r="M163" s="183" t="s">
        <v>5</v>
      </c>
      <c r="N163" s="184" t="s">
        <v>41</v>
      </c>
      <c r="O163" s="42"/>
      <c r="P163" s="185">
        <f>O163*H163</f>
        <v>0</v>
      </c>
      <c r="Q163" s="185">
        <v>0</v>
      </c>
      <c r="R163" s="185">
        <f>Q163*H163</f>
        <v>0</v>
      </c>
      <c r="S163" s="185">
        <v>0</v>
      </c>
      <c r="T163" s="186">
        <f>S163*H163</f>
        <v>0</v>
      </c>
      <c r="AR163" s="24" t="s">
        <v>156</v>
      </c>
      <c r="AT163" s="24" t="s">
        <v>151</v>
      </c>
      <c r="AU163" s="24" t="s">
        <v>80</v>
      </c>
      <c r="AY163" s="24" t="s">
        <v>149</v>
      </c>
      <c r="BE163" s="187">
        <f>IF(N163="základní",J163,0)</f>
        <v>0</v>
      </c>
      <c r="BF163" s="187">
        <f>IF(N163="snížená",J163,0)</f>
        <v>0</v>
      </c>
      <c r="BG163" s="187">
        <f>IF(N163="zákl. přenesená",J163,0)</f>
        <v>0</v>
      </c>
      <c r="BH163" s="187">
        <f>IF(N163="sníž. přenesená",J163,0)</f>
        <v>0</v>
      </c>
      <c r="BI163" s="187">
        <f>IF(N163="nulová",J163,0)</f>
        <v>0</v>
      </c>
      <c r="BJ163" s="24" t="s">
        <v>78</v>
      </c>
      <c r="BK163" s="187">
        <f>ROUND(I163*H163,2)</f>
        <v>0</v>
      </c>
      <c r="BL163" s="24" t="s">
        <v>156</v>
      </c>
      <c r="BM163" s="24" t="s">
        <v>571</v>
      </c>
    </row>
    <row r="164" spans="2:65" s="11" customFormat="1">
      <c r="B164" s="188"/>
      <c r="D164" s="189" t="s">
        <v>158</v>
      </c>
      <c r="E164" s="190" t="s">
        <v>5</v>
      </c>
      <c r="F164" s="191" t="s">
        <v>92</v>
      </c>
      <c r="H164" s="192">
        <v>61.11</v>
      </c>
      <c r="I164" s="193"/>
      <c r="L164" s="188"/>
      <c r="M164" s="194"/>
      <c r="N164" s="195"/>
      <c r="O164" s="195"/>
      <c r="P164" s="195"/>
      <c r="Q164" s="195"/>
      <c r="R164" s="195"/>
      <c r="S164" s="195"/>
      <c r="T164" s="196"/>
      <c r="AT164" s="197" t="s">
        <v>158</v>
      </c>
      <c r="AU164" s="197" t="s">
        <v>80</v>
      </c>
      <c r="AV164" s="11" t="s">
        <v>80</v>
      </c>
      <c r="AW164" s="11" t="s">
        <v>34</v>
      </c>
      <c r="AX164" s="11" t="s">
        <v>78</v>
      </c>
      <c r="AY164" s="197" t="s">
        <v>149</v>
      </c>
    </row>
    <row r="165" spans="2:65" s="1" customFormat="1" ht="22.5" customHeight="1">
      <c r="B165" s="175"/>
      <c r="C165" s="176" t="s">
        <v>427</v>
      </c>
      <c r="D165" s="176" t="s">
        <v>151</v>
      </c>
      <c r="E165" s="177" t="s">
        <v>380</v>
      </c>
      <c r="F165" s="178" t="s">
        <v>381</v>
      </c>
      <c r="G165" s="179" t="s">
        <v>154</v>
      </c>
      <c r="H165" s="180">
        <v>122.22</v>
      </c>
      <c r="I165" s="181"/>
      <c r="J165" s="182">
        <f>ROUND(I165*H165,2)</f>
        <v>0</v>
      </c>
      <c r="K165" s="178" t="s">
        <v>155</v>
      </c>
      <c r="L165" s="41"/>
      <c r="M165" s="183" t="s">
        <v>5</v>
      </c>
      <c r="N165" s="184" t="s">
        <v>41</v>
      </c>
      <c r="O165" s="42"/>
      <c r="P165" s="185">
        <f>O165*H165</f>
        <v>0</v>
      </c>
      <c r="Q165" s="185">
        <v>0</v>
      </c>
      <c r="R165" s="185">
        <f>Q165*H165</f>
        <v>0</v>
      </c>
      <c r="S165" s="185">
        <v>0</v>
      </c>
      <c r="T165" s="186">
        <f>S165*H165</f>
        <v>0</v>
      </c>
      <c r="AR165" s="24" t="s">
        <v>156</v>
      </c>
      <c r="AT165" s="24" t="s">
        <v>151</v>
      </c>
      <c r="AU165" s="24" t="s">
        <v>80</v>
      </c>
      <c r="AY165" s="24" t="s">
        <v>149</v>
      </c>
      <c r="BE165" s="187">
        <f>IF(N165="základní",J165,0)</f>
        <v>0</v>
      </c>
      <c r="BF165" s="187">
        <f>IF(N165="snížená",J165,0)</f>
        <v>0</v>
      </c>
      <c r="BG165" s="187">
        <f>IF(N165="zákl. přenesená",J165,0)</f>
        <v>0</v>
      </c>
      <c r="BH165" s="187">
        <f>IF(N165="sníž. přenesená",J165,0)</f>
        <v>0</v>
      </c>
      <c r="BI165" s="187">
        <f>IF(N165="nulová",J165,0)</f>
        <v>0</v>
      </c>
      <c r="BJ165" s="24" t="s">
        <v>78</v>
      </c>
      <c r="BK165" s="187">
        <f>ROUND(I165*H165,2)</f>
        <v>0</v>
      </c>
      <c r="BL165" s="24" t="s">
        <v>156</v>
      </c>
      <c r="BM165" s="24" t="s">
        <v>572</v>
      </c>
    </row>
    <row r="166" spans="2:65" s="11" customFormat="1">
      <c r="B166" s="188"/>
      <c r="D166" s="189" t="s">
        <v>158</v>
      </c>
      <c r="E166" s="190" t="s">
        <v>5</v>
      </c>
      <c r="F166" s="191" t="s">
        <v>374</v>
      </c>
      <c r="H166" s="192">
        <v>122.22</v>
      </c>
      <c r="I166" s="193"/>
      <c r="L166" s="188"/>
      <c r="M166" s="194"/>
      <c r="N166" s="195"/>
      <c r="O166" s="195"/>
      <c r="P166" s="195"/>
      <c r="Q166" s="195"/>
      <c r="R166" s="195"/>
      <c r="S166" s="195"/>
      <c r="T166" s="196"/>
      <c r="AT166" s="197" t="s">
        <v>158</v>
      </c>
      <c r="AU166" s="197" t="s">
        <v>80</v>
      </c>
      <c r="AV166" s="11" t="s">
        <v>80</v>
      </c>
      <c r="AW166" s="11" t="s">
        <v>34</v>
      </c>
      <c r="AX166" s="11" t="s">
        <v>78</v>
      </c>
      <c r="AY166" s="197" t="s">
        <v>149</v>
      </c>
    </row>
    <row r="167" spans="2:65" s="1" customFormat="1" ht="31.5" customHeight="1">
      <c r="B167" s="175"/>
      <c r="C167" s="176" t="s">
        <v>431</v>
      </c>
      <c r="D167" s="176" t="s">
        <v>151</v>
      </c>
      <c r="E167" s="177" t="s">
        <v>384</v>
      </c>
      <c r="F167" s="178" t="s">
        <v>385</v>
      </c>
      <c r="G167" s="179" t="s">
        <v>154</v>
      </c>
      <c r="H167" s="180">
        <v>61.11</v>
      </c>
      <c r="I167" s="181"/>
      <c r="J167" s="182">
        <f>ROUND(I167*H167,2)</f>
        <v>0</v>
      </c>
      <c r="K167" s="178" t="s">
        <v>155</v>
      </c>
      <c r="L167" s="41"/>
      <c r="M167" s="183" t="s">
        <v>5</v>
      </c>
      <c r="N167" s="184" t="s">
        <v>41</v>
      </c>
      <c r="O167" s="42"/>
      <c r="P167" s="185">
        <f>O167*H167</f>
        <v>0</v>
      </c>
      <c r="Q167" s="185">
        <v>0</v>
      </c>
      <c r="R167" s="185">
        <f>Q167*H167</f>
        <v>0</v>
      </c>
      <c r="S167" s="185">
        <v>0</v>
      </c>
      <c r="T167" s="186">
        <f>S167*H167</f>
        <v>0</v>
      </c>
      <c r="AR167" s="24" t="s">
        <v>156</v>
      </c>
      <c r="AT167" s="24" t="s">
        <v>151</v>
      </c>
      <c r="AU167" s="24" t="s">
        <v>80</v>
      </c>
      <c r="AY167" s="24" t="s">
        <v>149</v>
      </c>
      <c r="BE167" s="187">
        <f>IF(N167="základní",J167,0)</f>
        <v>0</v>
      </c>
      <c r="BF167" s="187">
        <f>IF(N167="snížená",J167,0)</f>
        <v>0</v>
      </c>
      <c r="BG167" s="187">
        <f>IF(N167="zákl. přenesená",J167,0)</f>
        <v>0</v>
      </c>
      <c r="BH167" s="187">
        <f>IF(N167="sníž. přenesená",J167,0)</f>
        <v>0</v>
      </c>
      <c r="BI167" s="187">
        <f>IF(N167="nulová",J167,0)</f>
        <v>0</v>
      </c>
      <c r="BJ167" s="24" t="s">
        <v>78</v>
      </c>
      <c r="BK167" s="187">
        <f>ROUND(I167*H167,2)</f>
        <v>0</v>
      </c>
      <c r="BL167" s="24" t="s">
        <v>156</v>
      </c>
      <c r="BM167" s="24" t="s">
        <v>573</v>
      </c>
    </row>
    <row r="168" spans="2:65" s="11" customFormat="1">
      <c r="B168" s="188"/>
      <c r="D168" s="199" t="s">
        <v>158</v>
      </c>
      <c r="E168" s="197" t="s">
        <v>5</v>
      </c>
      <c r="F168" s="207" t="s">
        <v>92</v>
      </c>
      <c r="H168" s="208">
        <v>61.11</v>
      </c>
      <c r="I168" s="193"/>
      <c r="L168" s="188"/>
      <c r="M168" s="194"/>
      <c r="N168" s="195"/>
      <c r="O168" s="195"/>
      <c r="P168" s="195"/>
      <c r="Q168" s="195"/>
      <c r="R168" s="195"/>
      <c r="S168" s="195"/>
      <c r="T168" s="196"/>
      <c r="AT168" s="197" t="s">
        <v>158</v>
      </c>
      <c r="AU168" s="197" t="s">
        <v>80</v>
      </c>
      <c r="AV168" s="11" t="s">
        <v>80</v>
      </c>
      <c r="AW168" s="11" t="s">
        <v>34</v>
      </c>
      <c r="AX168" s="11" t="s">
        <v>78</v>
      </c>
      <c r="AY168" s="197" t="s">
        <v>149</v>
      </c>
    </row>
    <row r="169" spans="2:65" s="10" customFormat="1" ht="29.85" customHeight="1">
      <c r="B169" s="161"/>
      <c r="D169" s="172" t="s">
        <v>69</v>
      </c>
      <c r="E169" s="173" t="s">
        <v>191</v>
      </c>
      <c r="F169" s="173" t="s">
        <v>387</v>
      </c>
      <c r="I169" s="164"/>
      <c r="J169" s="174">
        <f>BK169</f>
        <v>0</v>
      </c>
      <c r="L169" s="161"/>
      <c r="M169" s="166"/>
      <c r="N169" s="167"/>
      <c r="O169" s="167"/>
      <c r="P169" s="168">
        <f>SUM(P170:P193)</f>
        <v>0</v>
      </c>
      <c r="Q169" s="167"/>
      <c r="R169" s="168">
        <f>SUM(R170:R193)</f>
        <v>3.8766400000000001</v>
      </c>
      <c r="S169" s="167"/>
      <c r="T169" s="169">
        <f>SUM(T170:T193)</f>
        <v>0</v>
      </c>
      <c r="AR169" s="162" t="s">
        <v>78</v>
      </c>
      <c r="AT169" s="170" t="s">
        <v>69</v>
      </c>
      <c r="AU169" s="170" t="s">
        <v>78</v>
      </c>
      <c r="AY169" s="162" t="s">
        <v>149</v>
      </c>
      <c r="BK169" s="171">
        <f>SUM(BK170:BK193)</f>
        <v>0</v>
      </c>
    </row>
    <row r="170" spans="2:65" s="1" customFormat="1" ht="31.5" customHeight="1">
      <c r="B170" s="175"/>
      <c r="C170" s="176" t="s">
        <v>80</v>
      </c>
      <c r="D170" s="176" t="s">
        <v>151</v>
      </c>
      <c r="E170" s="177" t="s">
        <v>574</v>
      </c>
      <c r="F170" s="178" t="s">
        <v>575</v>
      </c>
      <c r="G170" s="179" t="s">
        <v>170</v>
      </c>
      <c r="H170" s="180">
        <v>138</v>
      </c>
      <c r="I170" s="181"/>
      <c r="J170" s="182">
        <f t="shared" ref="J170:J193" si="0">ROUND(I170*H170,2)</f>
        <v>0</v>
      </c>
      <c r="K170" s="178" t="s">
        <v>155</v>
      </c>
      <c r="L170" s="41"/>
      <c r="M170" s="183" t="s">
        <v>5</v>
      </c>
      <c r="N170" s="184" t="s">
        <v>41</v>
      </c>
      <c r="O170" s="42"/>
      <c r="P170" s="185">
        <f t="shared" ref="P170:P193" si="1">O170*H170</f>
        <v>0</v>
      </c>
      <c r="Q170" s="185">
        <v>0</v>
      </c>
      <c r="R170" s="185">
        <f t="shared" ref="R170:R193" si="2">Q170*H170</f>
        <v>0</v>
      </c>
      <c r="S170" s="185">
        <v>0</v>
      </c>
      <c r="T170" s="186">
        <f t="shared" ref="T170:T193" si="3">S170*H170</f>
        <v>0</v>
      </c>
      <c r="AR170" s="24" t="s">
        <v>156</v>
      </c>
      <c r="AT170" s="24" t="s">
        <v>151</v>
      </c>
      <c r="AU170" s="24" t="s">
        <v>80</v>
      </c>
      <c r="AY170" s="24" t="s">
        <v>149</v>
      </c>
      <c r="BE170" s="187">
        <f t="shared" ref="BE170:BE193" si="4">IF(N170="základní",J170,0)</f>
        <v>0</v>
      </c>
      <c r="BF170" s="187">
        <f t="shared" ref="BF170:BF193" si="5">IF(N170="snížená",J170,0)</f>
        <v>0</v>
      </c>
      <c r="BG170" s="187">
        <f t="shared" ref="BG170:BG193" si="6">IF(N170="zákl. přenesená",J170,0)</f>
        <v>0</v>
      </c>
      <c r="BH170" s="187">
        <f t="shared" ref="BH170:BH193" si="7">IF(N170="sníž. přenesená",J170,0)</f>
        <v>0</v>
      </c>
      <c r="BI170" s="187">
        <f t="shared" ref="BI170:BI193" si="8">IF(N170="nulová",J170,0)</f>
        <v>0</v>
      </c>
      <c r="BJ170" s="24" t="s">
        <v>78</v>
      </c>
      <c r="BK170" s="187">
        <f t="shared" ref="BK170:BK193" si="9">ROUND(I170*H170,2)</f>
        <v>0</v>
      </c>
      <c r="BL170" s="24" t="s">
        <v>156</v>
      </c>
      <c r="BM170" s="24" t="s">
        <v>576</v>
      </c>
    </row>
    <row r="171" spans="2:65" s="1" customFormat="1" ht="22.5" customHeight="1">
      <c r="B171" s="175"/>
      <c r="C171" s="226" t="s">
        <v>167</v>
      </c>
      <c r="D171" s="226" t="s">
        <v>315</v>
      </c>
      <c r="E171" s="227" t="s">
        <v>577</v>
      </c>
      <c r="F171" s="228" t="s">
        <v>578</v>
      </c>
      <c r="G171" s="229" t="s">
        <v>170</v>
      </c>
      <c r="H171" s="230">
        <v>138</v>
      </c>
      <c r="I171" s="231"/>
      <c r="J171" s="232">
        <f t="shared" si="0"/>
        <v>0</v>
      </c>
      <c r="K171" s="228" t="s">
        <v>155</v>
      </c>
      <c r="L171" s="233"/>
      <c r="M171" s="234" t="s">
        <v>5</v>
      </c>
      <c r="N171" s="235" t="s">
        <v>41</v>
      </c>
      <c r="O171" s="42"/>
      <c r="P171" s="185">
        <f t="shared" si="1"/>
        <v>0</v>
      </c>
      <c r="Q171" s="185">
        <v>1.77E-2</v>
      </c>
      <c r="R171" s="185">
        <f t="shared" si="2"/>
        <v>2.4426000000000001</v>
      </c>
      <c r="S171" s="185">
        <v>0</v>
      </c>
      <c r="T171" s="186">
        <f t="shared" si="3"/>
        <v>0</v>
      </c>
      <c r="AR171" s="24" t="s">
        <v>191</v>
      </c>
      <c r="AT171" s="24" t="s">
        <v>315</v>
      </c>
      <c r="AU171" s="24" t="s">
        <v>80</v>
      </c>
      <c r="AY171" s="24" t="s">
        <v>149</v>
      </c>
      <c r="BE171" s="187">
        <f t="shared" si="4"/>
        <v>0</v>
      </c>
      <c r="BF171" s="187">
        <f t="shared" si="5"/>
        <v>0</v>
      </c>
      <c r="BG171" s="187">
        <f t="shared" si="6"/>
        <v>0</v>
      </c>
      <c r="BH171" s="187">
        <f t="shared" si="7"/>
        <v>0</v>
      </c>
      <c r="BI171" s="187">
        <f t="shared" si="8"/>
        <v>0</v>
      </c>
      <c r="BJ171" s="24" t="s">
        <v>78</v>
      </c>
      <c r="BK171" s="187">
        <f t="shared" si="9"/>
        <v>0</v>
      </c>
      <c r="BL171" s="24" t="s">
        <v>156</v>
      </c>
      <c r="BM171" s="24" t="s">
        <v>579</v>
      </c>
    </row>
    <row r="172" spans="2:65" s="1" customFormat="1" ht="22.5" customHeight="1">
      <c r="B172" s="175"/>
      <c r="C172" s="176" t="s">
        <v>208</v>
      </c>
      <c r="D172" s="176" t="s">
        <v>151</v>
      </c>
      <c r="E172" s="177" t="s">
        <v>580</v>
      </c>
      <c r="F172" s="178" t="s">
        <v>581</v>
      </c>
      <c r="G172" s="179" t="s">
        <v>395</v>
      </c>
      <c r="H172" s="180">
        <v>4</v>
      </c>
      <c r="I172" s="181"/>
      <c r="J172" s="182">
        <f t="shared" si="0"/>
        <v>0</v>
      </c>
      <c r="K172" s="178" t="s">
        <v>155</v>
      </c>
      <c r="L172" s="41"/>
      <c r="M172" s="183" t="s">
        <v>5</v>
      </c>
      <c r="N172" s="184" t="s">
        <v>41</v>
      </c>
      <c r="O172" s="42"/>
      <c r="P172" s="185">
        <f t="shared" si="1"/>
        <v>0</v>
      </c>
      <c r="Q172" s="185">
        <v>1.65E-3</v>
      </c>
      <c r="R172" s="185">
        <f t="shared" si="2"/>
        <v>6.6E-3</v>
      </c>
      <c r="S172" s="185">
        <v>0</v>
      </c>
      <c r="T172" s="186">
        <f t="shared" si="3"/>
        <v>0</v>
      </c>
      <c r="AR172" s="24" t="s">
        <v>156</v>
      </c>
      <c r="AT172" s="24" t="s">
        <v>151</v>
      </c>
      <c r="AU172" s="24" t="s">
        <v>80</v>
      </c>
      <c r="AY172" s="24" t="s">
        <v>149</v>
      </c>
      <c r="BE172" s="187">
        <f t="shared" si="4"/>
        <v>0</v>
      </c>
      <c r="BF172" s="187">
        <f t="shared" si="5"/>
        <v>0</v>
      </c>
      <c r="BG172" s="187">
        <f t="shared" si="6"/>
        <v>0</v>
      </c>
      <c r="BH172" s="187">
        <f t="shared" si="7"/>
        <v>0</v>
      </c>
      <c r="BI172" s="187">
        <f t="shared" si="8"/>
        <v>0</v>
      </c>
      <c r="BJ172" s="24" t="s">
        <v>78</v>
      </c>
      <c r="BK172" s="187">
        <f t="shared" si="9"/>
        <v>0</v>
      </c>
      <c r="BL172" s="24" t="s">
        <v>156</v>
      </c>
      <c r="BM172" s="24" t="s">
        <v>582</v>
      </c>
    </row>
    <row r="173" spans="2:65" s="1" customFormat="1" ht="22.5" customHeight="1">
      <c r="B173" s="175"/>
      <c r="C173" s="226" t="s">
        <v>213</v>
      </c>
      <c r="D173" s="226" t="s">
        <v>315</v>
      </c>
      <c r="E173" s="227" t="s">
        <v>583</v>
      </c>
      <c r="F173" s="228" t="s">
        <v>584</v>
      </c>
      <c r="G173" s="229" t="s">
        <v>395</v>
      </c>
      <c r="H173" s="230">
        <v>4</v>
      </c>
      <c r="I173" s="231"/>
      <c r="J173" s="232">
        <f t="shared" si="0"/>
        <v>0</v>
      </c>
      <c r="K173" s="228" t="s">
        <v>155</v>
      </c>
      <c r="L173" s="233"/>
      <c r="M173" s="234" t="s">
        <v>5</v>
      </c>
      <c r="N173" s="235" t="s">
        <v>41</v>
      </c>
      <c r="O173" s="42"/>
      <c r="P173" s="185">
        <f t="shared" si="1"/>
        <v>0</v>
      </c>
      <c r="Q173" s="185">
        <v>1.6799999999999999E-2</v>
      </c>
      <c r="R173" s="185">
        <f t="shared" si="2"/>
        <v>6.7199999999999996E-2</v>
      </c>
      <c r="S173" s="185">
        <v>0</v>
      </c>
      <c r="T173" s="186">
        <f t="shared" si="3"/>
        <v>0</v>
      </c>
      <c r="AR173" s="24" t="s">
        <v>191</v>
      </c>
      <c r="AT173" s="24" t="s">
        <v>315</v>
      </c>
      <c r="AU173" s="24" t="s">
        <v>80</v>
      </c>
      <c r="AY173" s="24" t="s">
        <v>149</v>
      </c>
      <c r="BE173" s="187">
        <f t="shared" si="4"/>
        <v>0</v>
      </c>
      <c r="BF173" s="187">
        <f t="shared" si="5"/>
        <v>0</v>
      </c>
      <c r="BG173" s="187">
        <f t="shared" si="6"/>
        <v>0</v>
      </c>
      <c r="BH173" s="187">
        <f t="shared" si="7"/>
        <v>0</v>
      </c>
      <c r="BI173" s="187">
        <f t="shared" si="8"/>
        <v>0</v>
      </c>
      <c r="BJ173" s="24" t="s">
        <v>78</v>
      </c>
      <c r="BK173" s="187">
        <f t="shared" si="9"/>
        <v>0</v>
      </c>
      <c r="BL173" s="24" t="s">
        <v>156</v>
      </c>
      <c r="BM173" s="24" t="s">
        <v>585</v>
      </c>
    </row>
    <row r="174" spans="2:65" s="1" customFormat="1" ht="22.5" customHeight="1">
      <c r="B174" s="175"/>
      <c r="C174" s="176" t="s">
        <v>220</v>
      </c>
      <c r="D174" s="176" t="s">
        <v>151</v>
      </c>
      <c r="E174" s="177" t="s">
        <v>586</v>
      </c>
      <c r="F174" s="178" t="s">
        <v>587</v>
      </c>
      <c r="G174" s="179" t="s">
        <v>395</v>
      </c>
      <c r="H174" s="180">
        <v>3</v>
      </c>
      <c r="I174" s="181"/>
      <c r="J174" s="182">
        <f t="shared" si="0"/>
        <v>0</v>
      </c>
      <c r="K174" s="178" t="s">
        <v>155</v>
      </c>
      <c r="L174" s="41"/>
      <c r="M174" s="183" t="s">
        <v>5</v>
      </c>
      <c r="N174" s="184" t="s">
        <v>41</v>
      </c>
      <c r="O174" s="42"/>
      <c r="P174" s="185">
        <f t="shared" si="1"/>
        <v>0</v>
      </c>
      <c r="Q174" s="185">
        <v>1.74E-3</v>
      </c>
      <c r="R174" s="185">
        <f t="shared" si="2"/>
        <v>5.2199999999999998E-3</v>
      </c>
      <c r="S174" s="185">
        <v>0</v>
      </c>
      <c r="T174" s="186">
        <f t="shared" si="3"/>
        <v>0</v>
      </c>
      <c r="AR174" s="24" t="s">
        <v>156</v>
      </c>
      <c r="AT174" s="24" t="s">
        <v>151</v>
      </c>
      <c r="AU174" s="24" t="s">
        <v>80</v>
      </c>
      <c r="AY174" s="24" t="s">
        <v>149</v>
      </c>
      <c r="BE174" s="187">
        <f t="shared" si="4"/>
        <v>0</v>
      </c>
      <c r="BF174" s="187">
        <f t="shared" si="5"/>
        <v>0</v>
      </c>
      <c r="BG174" s="187">
        <f t="shared" si="6"/>
        <v>0</v>
      </c>
      <c r="BH174" s="187">
        <f t="shared" si="7"/>
        <v>0</v>
      </c>
      <c r="BI174" s="187">
        <f t="shared" si="8"/>
        <v>0</v>
      </c>
      <c r="BJ174" s="24" t="s">
        <v>78</v>
      </c>
      <c r="BK174" s="187">
        <f t="shared" si="9"/>
        <v>0</v>
      </c>
      <c r="BL174" s="24" t="s">
        <v>156</v>
      </c>
      <c r="BM174" s="24" t="s">
        <v>588</v>
      </c>
    </row>
    <row r="175" spans="2:65" s="1" customFormat="1" ht="31.5" customHeight="1">
      <c r="B175" s="175"/>
      <c r="C175" s="226" t="s">
        <v>225</v>
      </c>
      <c r="D175" s="226" t="s">
        <v>315</v>
      </c>
      <c r="E175" s="227" t="s">
        <v>589</v>
      </c>
      <c r="F175" s="228" t="s">
        <v>590</v>
      </c>
      <c r="G175" s="229" t="s">
        <v>395</v>
      </c>
      <c r="H175" s="230">
        <v>3</v>
      </c>
      <c r="I175" s="231"/>
      <c r="J175" s="232">
        <f t="shared" si="0"/>
        <v>0</v>
      </c>
      <c r="K175" s="228" t="s">
        <v>155</v>
      </c>
      <c r="L175" s="233"/>
      <c r="M175" s="234" t="s">
        <v>5</v>
      </c>
      <c r="N175" s="235" t="s">
        <v>41</v>
      </c>
      <c r="O175" s="42"/>
      <c r="P175" s="185">
        <f t="shared" si="1"/>
        <v>0</v>
      </c>
      <c r="Q175" s="185">
        <v>1.9699999999999999E-2</v>
      </c>
      <c r="R175" s="185">
        <f t="shared" si="2"/>
        <v>5.91E-2</v>
      </c>
      <c r="S175" s="185">
        <v>0</v>
      </c>
      <c r="T175" s="186">
        <f t="shared" si="3"/>
        <v>0</v>
      </c>
      <c r="AR175" s="24" t="s">
        <v>191</v>
      </c>
      <c r="AT175" s="24" t="s">
        <v>315</v>
      </c>
      <c r="AU175" s="24" t="s">
        <v>80</v>
      </c>
      <c r="AY175" s="24" t="s">
        <v>149</v>
      </c>
      <c r="BE175" s="187">
        <f t="shared" si="4"/>
        <v>0</v>
      </c>
      <c r="BF175" s="187">
        <f t="shared" si="5"/>
        <v>0</v>
      </c>
      <c r="BG175" s="187">
        <f t="shared" si="6"/>
        <v>0</v>
      </c>
      <c r="BH175" s="187">
        <f t="shared" si="7"/>
        <v>0</v>
      </c>
      <c r="BI175" s="187">
        <f t="shared" si="8"/>
        <v>0</v>
      </c>
      <c r="BJ175" s="24" t="s">
        <v>78</v>
      </c>
      <c r="BK175" s="187">
        <f t="shared" si="9"/>
        <v>0</v>
      </c>
      <c r="BL175" s="24" t="s">
        <v>156</v>
      </c>
      <c r="BM175" s="24" t="s">
        <v>591</v>
      </c>
    </row>
    <row r="176" spans="2:65" s="1" customFormat="1" ht="22.5" customHeight="1">
      <c r="B176" s="175"/>
      <c r="C176" s="176" t="s">
        <v>10</v>
      </c>
      <c r="D176" s="176" t="s">
        <v>151</v>
      </c>
      <c r="E176" s="177" t="s">
        <v>592</v>
      </c>
      <c r="F176" s="178" t="s">
        <v>593</v>
      </c>
      <c r="G176" s="179" t="s">
        <v>395</v>
      </c>
      <c r="H176" s="180">
        <v>4</v>
      </c>
      <c r="I176" s="181"/>
      <c r="J176" s="182">
        <f t="shared" si="0"/>
        <v>0</v>
      </c>
      <c r="K176" s="178" t="s">
        <v>155</v>
      </c>
      <c r="L176" s="41"/>
      <c r="M176" s="183" t="s">
        <v>5</v>
      </c>
      <c r="N176" s="184" t="s">
        <v>41</v>
      </c>
      <c r="O176" s="42"/>
      <c r="P176" s="185">
        <f t="shared" si="1"/>
        <v>0</v>
      </c>
      <c r="Q176" s="185">
        <v>7.2000000000000005E-4</v>
      </c>
      <c r="R176" s="185">
        <f t="shared" si="2"/>
        <v>2.8800000000000002E-3</v>
      </c>
      <c r="S176" s="185">
        <v>0</v>
      </c>
      <c r="T176" s="186">
        <f t="shared" si="3"/>
        <v>0</v>
      </c>
      <c r="AR176" s="24" t="s">
        <v>156</v>
      </c>
      <c r="AT176" s="24" t="s">
        <v>151</v>
      </c>
      <c r="AU176" s="24" t="s">
        <v>80</v>
      </c>
      <c r="AY176" s="24" t="s">
        <v>149</v>
      </c>
      <c r="BE176" s="187">
        <f t="shared" si="4"/>
        <v>0</v>
      </c>
      <c r="BF176" s="187">
        <f t="shared" si="5"/>
        <v>0</v>
      </c>
      <c r="BG176" s="187">
        <f t="shared" si="6"/>
        <v>0</v>
      </c>
      <c r="BH176" s="187">
        <f t="shared" si="7"/>
        <v>0</v>
      </c>
      <c r="BI176" s="187">
        <f t="shared" si="8"/>
        <v>0</v>
      </c>
      <c r="BJ176" s="24" t="s">
        <v>78</v>
      </c>
      <c r="BK176" s="187">
        <f t="shared" si="9"/>
        <v>0</v>
      </c>
      <c r="BL176" s="24" t="s">
        <v>156</v>
      </c>
      <c r="BM176" s="24" t="s">
        <v>594</v>
      </c>
    </row>
    <row r="177" spans="2:65" s="1" customFormat="1" ht="22.5" customHeight="1">
      <c r="B177" s="175"/>
      <c r="C177" s="226" t="s">
        <v>279</v>
      </c>
      <c r="D177" s="226" t="s">
        <v>315</v>
      </c>
      <c r="E177" s="227" t="s">
        <v>595</v>
      </c>
      <c r="F177" s="228" t="s">
        <v>596</v>
      </c>
      <c r="G177" s="229" t="s">
        <v>597</v>
      </c>
      <c r="H177" s="230">
        <v>4</v>
      </c>
      <c r="I177" s="231"/>
      <c r="J177" s="232">
        <f t="shared" si="0"/>
        <v>0</v>
      </c>
      <c r="K177" s="228" t="s">
        <v>5</v>
      </c>
      <c r="L177" s="233"/>
      <c r="M177" s="234" t="s">
        <v>5</v>
      </c>
      <c r="N177" s="235" t="s">
        <v>41</v>
      </c>
      <c r="O177" s="42"/>
      <c r="P177" s="185">
        <f t="shared" si="1"/>
        <v>0</v>
      </c>
      <c r="Q177" s="185">
        <v>8.0000000000000004E-4</v>
      </c>
      <c r="R177" s="185">
        <f t="shared" si="2"/>
        <v>3.2000000000000002E-3</v>
      </c>
      <c r="S177" s="185">
        <v>0</v>
      </c>
      <c r="T177" s="186">
        <f t="shared" si="3"/>
        <v>0</v>
      </c>
      <c r="AR177" s="24" t="s">
        <v>191</v>
      </c>
      <c r="AT177" s="24" t="s">
        <v>315</v>
      </c>
      <c r="AU177" s="24" t="s">
        <v>80</v>
      </c>
      <c r="AY177" s="24" t="s">
        <v>149</v>
      </c>
      <c r="BE177" s="187">
        <f t="shared" si="4"/>
        <v>0</v>
      </c>
      <c r="BF177" s="187">
        <f t="shared" si="5"/>
        <v>0</v>
      </c>
      <c r="BG177" s="187">
        <f t="shared" si="6"/>
        <v>0</v>
      </c>
      <c r="BH177" s="187">
        <f t="shared" si="7"/>
        <v>0</v>
      </c>
      <c r="BI177" s="187">
        <f t="shared" si="8"/>
        <v>0</v>
      </c>
      <c r="BJ177" s="24" t="s">
        <v>78</v>
      </c>
      <c r="BK177" s="187">
        <f t="shared" si="9"/>
        <v>0</v>
      </c>
      <c r="BL177" s="24" t="s">
        <v>156</v>
      </c>
      <c r="BM177" s="24" t="s">
        <v>598</v>
      </c>
    </row>
    <row r="178" spans="2:65" s="1" customFormat="1" ht="22.5" customHeight="1">
      <c r="B178" s="175"/>
      <c r="C178" s="226" t="s">
        <v>284</v>
      </c>
      <c r="D178" s="226" t="s">
        <v>315</v>
      </c>
      <c r="E178" s="227" t="s">
        <v>599</v>
      </c>
      <c r="F178" s="228" t="s">
        <v>600</v>
      </c>
      <c r="G178" s="229" t="s">
        <v>597</v>
      </c>
      <c r="H178" s="230">
        <v>4</v>
      </c>
      <c r="I178" s="231"/>
      <c r="J178" s="232">
        <f t="shared" si="0"/>
        <v>0</v>
      </c>
      <c r="K178" s="228" t="s">
        <v>5</v>
      </c>
      <c r="L178" s="233"/>
      <c r="M178" s="234" t="s">
        <v>5</v>
      </c>
      <c r="N178" s="235" t="s">
        <v>41</v>
      </c>
      <c r="O178" s="42"/>
      <c r="P178" s="185">
        <f t="shared" si="1"/>
        <v>0</v>
      </c>
      <c r="Q178" s="185">
        <v>6.5399999999999998E-3</v>
      </c>
      <c r="R178" s="185">
        <f t="shared" si="2"/>
        <v>2.6159999999999999E-2</v>
      </c>
      <c r="S178" s="185">
        <v>0</v>
      </c>
      <c r="T178" s="186">
        <f t="shared" si="3"/>
        <v>0</v>
      </c>
      <c r="AR178" s="24" t="s">
        <v>191</v>
      </c>
      <c r="AT178" s="24" t="s">
        <v>315</v>
      </c>
      <c r="AU178" s="24" t="s">
        <v>80</v>
      </c>
      <c r="AY178" s="24" t="s">
        <v>149</v>
      </c>
      <c r="BE178" s="187">
        <f t="shared" si="4"/>
        <v>0</v>
      </c>
      <c r="BF178" s="187">
        <f t="shared" si="5"/>
        <v>0</v>
      </c>
      <c r="BG178" s="187">
        <f t="shared" si="6"/>
        <v>0</v>
      </c>
      <c r="BH178" s="187">
        <f t="shared" si="7"/>
        <v>0</v>
      </c>
      <c r="BI178" s="187">
        <f t="shared" si="8"/>
        <v>0</v>
      </c>
      <c r="BJ178" s="24" t="s">
        <v>78</v>
      </c>
      <c r="BK178" s="187">
        <f t="shared" si="9"/>
        <v>0</v>
      </c>
      <c r="BL178" s="24" t="s">
        <v>156</v>
      </c>
      <c r="BM178" s="24" t="s">
        <v>601</v>
      </c>
    </row>
    <row r="179" spans="2:65" s="1" customFormat="1" ht="22.5" customHeight="1">
      <c r="B179" s="175"/>
      <c r="C179" s="176" t="s">
        <v>239</v>
      </c>
      <c r="D179" s="176" t="s">
        <v>151</v>
      </c>
      <c r="E179" s="177" t="s">
        <v>602</v>
      </c>
      <c r="F179" s="178" t="s">
        <v>603</v>
      </c>
      <c r="G179" s="179" t="s">
        <v>395</v>
      </c>
      <c r="H179" s="180">
        <v>6</v>
      </c>
      <c r="I179" s="181"/>
      <c r="J179" s="182">
        <f t="shared" si="0"/>
        <v>0</v>
      </c>
      <c r="K179" s="178" t="s">
        <v>155</v>
      </c>
      <c r="L179" s="41"/>
      <c r="M179" s="183" t="s">
        <v>5</v>
      </c>
      <c r="N179" s="184" t="s">
        <v>41</v>
      </c>
      <c r="O179" s="42"/>
      <c r="P179" s="185">
        <f t="shared" si="1"/>
        <v>0</v>
      </c>
      <c r="Q179" s="185">
        <v>1.65E-3</v>
      </c>
      <c r="R179" s="185">
        <f t="shared" si="2"/>
        <v>9.8999999999999991E-3</v>
      </c>
      <c r="S179" s="185">
        <v>0</v>
      </c>
      <c r="T179" s="186">
        <f t="shared" si="3"/>
        <v>0</v>
      </c>
      <c r="AR179" s="24" t="s">
        <v>156</v>
      </c>
      <c r="AT179" s="24" t="s">
        <v>151</v>
      </c>
      <c r="AU179" s="24" t="s">
        <v>80</v>
      </c>
      <c r="AY179" s="24" t="s">
        <v>149</v>
      </c>
      <c r="BE179" s="187">
        <f t="shared" si="4"/>
        <v>0</v>
      </c>
      <c r="BF179" s="187">
        <f t="shared" si="5"/>
        <v>0</v>
      </c>
      <c r="BG179" s="187">
        <f t="shared" si="6"/>
        <v>0</v>
      </c>
      <c r="BH179" s="187">
        <f t="shared" si="7"/>
        <v>0</v>
      </c>
      <c r="BI179" s="187">
        <f t="shared" si="8"/>
        <v>0</v>
      </c>
      <c r="BJ179" s="24" t="s">
        <v>78</v>
      </c>
      <c r="BK179" s="187">
        <f t="shared" si="9"/>
        <v>0</v>
      </c>
      <c r="BL179" s="24" t="s">
        <v>156</v>
      </c>
      <c r="BM179" s="24" t="s">
        <v>604</v>
      </c>
    </row>
    <row r="180" spans="2:65" s="1" customFormat="1" ht="22.5" customHeight="1">
      <c r="B180" s="175"/>
      <c r="C180" s="226" t="s">
        <v>243</v>
      </c>
      <c r="D180" s="226" t="s">
        <v>315</v>
      </c>
      <c r="E180" s="227" t="s">
        <v>605</v>
      </c>
      <c r="F180" s="228" t="s">
        <v>606</v>
      </c>
      <c r="G180" s="229" t="s">
        <v>395</v>
      </c>
      <c r="H180" s="230">
        <v>6</v>
      </c>
      <c r="I180" s="231"/>
      <c r="J180" s="232">
        <f t="shared" si="0"/>
        <v>0</v>
      </c>
      <c r="K180" s="228" t="s">
        <v>155</v>
      </c>
      <c r="L180" s="233"/>
      <c r="M180" s="234" t="s">
        <v>5</v>
      </c>
      <c r="N180" s="235" t="s">
        <v>41</v>
      </c>
      <c r="O180" s="42"/>
      <c r="P180" s="185">
        <f t="shared" si="1"/>
        <v>0</v>
      </c>
      <c r="Q180" s="185">
        <v>2.4500000000000001E-2</v>
      </c>
      <c r="R180" s="185">
        <f t="shared" si="2"/>
        <v>0.14700000000000002</v>
      </c>
      <c r="S180" s="185">
        <v>0</v>
      </c>
      <c r="T180" s="186">
        <f t="shared" si="3"/>
        <v>0</v>
      </c>
      <c r="AR180" s="24" t="s">
        <v>191</v>
      </c>
      <c r="AT180" s="24" t="s">
        <v>315</v>
      </c>
      <c r="AU180" s="24" t="s">
        <v>80</v>
      </c>
      <c r="AY180" s="24" t="s">
        <v>149</v>
      </c>
      <c r="BE180" s="187">
        <f t="shared" si="4"/>
        <v>0</v>
      </c>
      <c r="BF180" s="187">
        <f t="shared" si="5"/>
        <v>0</v>
      </c>
      <c r="BG180" s="187">
        <f t="shared" si="6"/>
        <v>0</v>
      </c>
      <c r="BH180" s="187">
        <f t="shared" si="7"/>
        <v>0</v>
      </c>
      <c r="BI180" s="187">
        <f t="shared" si="8"/>
        <v>0</v>
      </c>
      <c r="BJ180" s="24" t="s">
        <v>78</v>
      </c>
      <c r="BK180" s="187">
        <f t="shared" si="9"/>
        <v>0</v>
      </c>
      <c r="BL180" s="24" t="s">
        <v>156</v>
      </c>
      <c r="BM180" s="24" t="s">
        <v>607</v>
      </c>
    </row>
    <row r="181" spans="2:65" s="1" customFormat="1" ht="22.5" customHeight="1">
      <c r="B181" s="175"/>
      <c r="C181" s="226" t="s">
        <v>11</v>
      </c>
      <c r="D181" s="226" t="s">
        <v>315</v>
      </c>
      <c r="E181" s="227" t="s">
        <v>608</v>
      </c>
      <c r="F181" s="228" t="s">
        <v>609</v>
      </c>
      <c r="G181" s="229" t="s">
        <v>597</v>
      </c>
      <c r="H181" s="230">
        <v>6</v>
      </c>
      <c r="I181" s="231"/>
      <c r="J181" s="232">
        <f t="shared" si="0"/>
        <v>0</v>
      </c>
      <c r="K181" s="228" t="s">
        <v>5</v>
      </c>
      <c r="L181" s="233"/>
      <c r="M181" s="234" t="s">
        <v>5</v>
      </c>
      <c r="N181" s="235" t="s">
        <v>41</v>
      </c>
      <c r="O181" s="42"/>
      <c r="P181" s="185">
        <f t="shared" si="1"/>
        <v>0</v>
      </c>
      <c r="Q181" s="185">
        <v>5.3E-3</v>
      </c>
      <c r="R181" s="185">
        <f t="shared" si="2"/>
        <v>3.1800000000000002E-2</v>
      </c>
      <c r="S181" s="185">
        <v>0</v>
      </c>
      <c r="T181" s="186">
        <f t="shared" si="3"/>
        <v>0</v>
      </c>
      <c r="AR181" s="24" t="s">
        <v>191</v>
      </c>
      <c r="AT181" s="24" t="s">
        <v>315</v>
      </c>
      <c r="AU181" s="24" t="s">
        <v>80</v>
      </c>
      <c r="AY181" s="24" t="s">
        <v>149</v>
      </c>
      <c r="BE181" s="187">
        <f t="shared" si="4"/>
        <v>0</v>
      </c>
      <c r="BF181" s="187">
        <f t="shared" si="5"/>
        <v>0</v>
      </c>
      <c r="BG181" s="187">
        <f t="shared" si="6"/>
        <v>0</v>
      </c>
      <c r="BH181" s="187">
        <f t="shared" si="7"/>
        <v>0</v>
      </c>
      <c r="BI181" s="187">
        <f t="shared" si="8"/>
        <v>0</v>
      </c>
      <c r="BJ181" s="24" t="s">
        <v>78</v>
      </c>
      <c r="BK181" s="187">
        <f t="shared" si="9"/>
        <v>0</v>
      </c>
      <c r="BL181" s="24" t="s">
        <v>156</v>
      </c>
      <c r="BM181" s="24" t="s">
        <v>610</v>
      </c>
    </row>
    <row r="182" spans="2:65" s="1" customFormat="1" ht="22.5" customHeight="1">
      <c r="B182" s="175"/>
      <c r="C182" s="176" t="s">
        <v>290</v>
      </c>
      <c r="D182" s="176" t="s">
        <v>151</v>
      </c>
      <c r="E182" s="177" t="s">
        <v>611</v>
      </c>
      <c r="F182" s="178" t="s">
        <v>612</v>
      </c>
      <c r="G182" s="179" t="s">
        <v>395</v>
      </c>
      <c r="H182" s="180">
        <v>4</v>
      </c>
      <c r="I182" s="181"/>
      <c r="J182" s="182">
        <f t="shared" si="0"/>
        <v>0</v>
      </c>
      <c r="K182" s="178" t="s">
        <v>155</v>
      </c>
      <c r="L182" s="41"/>
      <c r="M182" s="183" t="s">
        <v>5</v>
      </c>
      <c r="N182" s="184" t="s">
        <v>41</v>
      </c>
      <c r="O182" s="42"/>
      <c r="P182" s="185">
        <f t="shared" si="1"/>
        <v>0</v>
      </c>
      <c r="Q182" s="185">
        <v>0</v>
      </c>
      <c r="R182" s="185">
        <f t="shared" si="2"/>
        <v>0</v>
      </c>
      <c r="S182" s="185">
        <v>0</v>
      </c>
      <c r="T182" s="186">
        <f t="shared" si="3"/>
        <v>0</v>
      </c>
      <c r="AR182" s="24" t="s">
        <v>156</v>
      </c>
      <c r="AT182" s="24" t="s">
        <v>151</v>
      </c>
      <c r="AU182" s="24" t="s">
        <v>80</v>
      </c>
      <c r="AY182" s="24" t="s">
        <v>149</v>
      </c>
      <c r="BE182" s="187">
        <f t="shared" si="4"/>
        <v>0</v>
      </c>
      <c r="BF182" s="187">
        <f t="shared" si="5"/>
        <v>0</v>
      </c>
      <c r="BG182" s="187">
        <f t="shared" si="6"/>
        <v>0</v>
      </c>
      <c r="BH182" s="187">
        <f t="shared" si="7"/>
        <v>0</v>
      </c>
      <c r="BI182" s="187">
        <f t="shared" si="8"/>
        <v>0</v>
      </c>
      <c r="BJ182" s="24" t="s">
        <v>78</v>
      </c>
      <c r="BK182" s="187">
        <f t="shared" si="9"/>
        <v>0</v>
      </c>
      <c r="BL182" s="24" t="s">
        <v>156</v>
      </c>
      <c r="BM182" s="24" t="s">
        <v>613</v>
      </c>
    </row>
    <row r="183" spans="2:65" s="1" customFormat="1" ht="22.5" customHeight="1">
      <c r="B183" s="175"/>
      <c r="C183" s="226" t="s">
        <v>294</v>
      </c>
      <c r="D183" s="226" t="s">
        <v>315</v>
      </c>
      <c r="E183" s="227" t="s">
        <v>614</v>
      </c>
      <c r="F183" s="228" t="s">
        <v>615</v>
      </c>
      <c r="G183" s="229" t="s">
        <v>597</v>
      </c>
      <c r="H183" s="230">
        <v>4</v>
      </c>
      <c r="I183" s="231"/>
      <c r="J183" s="232">
        <f t="shared" si="0"/>
        <v>0</v>
      </c>
      <c r="K183" s="228" t="s">
        <v>5</v>
      </c>
      <c r="L183" s="233"/>
      <c r="M183" s="234" t="s">
        <v>5</v>
      </c>
      <c r="N183" s="235" t="s">
        <v>41</v>
      </c>
      <c r="O183" s="42"/>
      <c r="P183" s="185">
        <f t="shared" si="1"/>
        <v>0</v>
      </c>
      <c r="Q183" s="185">
        <v>2.5000000000000001E-3</v>
      </c>
      <c r="R183" s="185">
        <f t="shared" si="2"/>
        <v>0.01</v>
      </c>
      <c r="S183" s="185">
        <v>0</v>
      </c>
      <c r="T183" s="186">
        <f t="shared" si="3"/>
        <v>0</v>
      </c>
      <c r="AR183" s="24" t="s">
        <v>191</v>
      </c>
      <c r="AT183" s="24" t="s">
        <v>315</v>
      </c>
      <c r="AU183" s="24" t="s">
        <v>80</v>
      </c>
      <c r="AY183" s="24" t="s">
        <v>149</v>
      </c>
      <c r="BE183" s="187">
        <f t="shared" si="4"/>
        <v>0</v>
      </c>
      <c r="BF183" s="187">
        <f t="shared" si="5"/>
        <v>0</v>
      </c>
      <c r="BG183" s="187">
        <f t="shared" si="6"/>
        <v>0</v>
      </c>
      <c r="BH183" s="187">
        <f t="shared" si="7"/>
        <v>0</v>
      </c>
      <c r="BI183" s="187">
        <f t="shared" si="8"/>
        <v>0</v>
      </c>
      <c r="BJ183" s="24" t="s">
        <v>78</v>
      </c>
      <c r="BK183" s="187">
        <f t="shared" si="9"/>
        <v>0</v>
      </c>
      <c r="BL183" s="24" t="s">
        <v>156</v>
      </c>
      <c r="BM183" s="24" t="s">
        <v>616</v>
      </c>
    </row>
    <row r="184" spans="2:65" s="1" customFormat="1" ht="22.5" customHeight="1">
      <c r="B184" s="175"/>
      <c r="C184" s="176" t="s">
        <v>177</v>
      </c>
      <c r="D184" s="176" t="s">
        <v>151</v>
      </c>
      <c r="E184" s="177" t="s">
        <v>617</v>
      </c>
      <c r="F184" s="178" t="s">
        <v>618</v>
      </c>
      <c r="G184" s="179" t="s">
        <v>170</v>
      </c>
      <c r="H184" s="180">
        <v>138</v>
      </c>
      <c r="I184" s="181"/>
      <c r="J184" s="182">
        <f t="shared" si="0"/>
        <v>0</v>
      </c>
      <c r="K184" s="178" t="s">
        <v>155</v>
      </c>
      <c r="L184" s="41"/>
      <c r="M184" s="183" t="s">
        <v>5</v>
      </c>
      <c r="N184" s="184" t="s">
        <v>41</v>
      </c>
      <c r="O184" s="42"/>
      <c r="P184" s="185">
        <f t="shared" si="1"/>
        <v>0</v>
      </c>
      <c r="Q184" s="185">
        <v>0</v>
      </c>
      <c r="R184" s="185">
        <f t="shared" si="2"/>
        <v>0</v>
      </c>
      <c r="S184" s="185">
        <v>0</v>
      </c>
      <c r="T184" s="186">
        <f t="shared" si="3"/>
        <v>0</v>
      </c>
      <c r="AR184" s="24" t="s">
        <v>156</v>
      </c>
      <c r="AT184" s="24" t="s">
        <v>151</v>
      </c>
      <c r="AU184" s="24" t="s">
        <v>80</v>
      </c>
      <c r="AY184" s="24" t="s">
        <v>149</v>
      </c>
      <c r="BE184" s="187">
        <f t="shared" si="4"/>
        <v>0</v>
      </c>
      <c r="BF184" s="187">
        <f t="shared" si="5"/>
        <v>0</v>
      </c>
      <c r="BG184" s="187">
        <f t="shared" si="6"/>
        <v>0</v>
      </c>
      <c r="BH184" s="187">
        <f t="shared" si="7"/>
        <v>0</v>
      </c>
      <c r="BI184" s="187">
        <f t="shared" si="8"/>
        <v>0</v>
      </c>
      <c r="BJ184" s="24" t="s">
        <v>78</v>
      </c>
      <c r="BK184" s="187">
        <f t="shared" si="9"/>
        <v>0</v>
      </c>
      <c r="BL184" s="24" t="s">
        <v>156</v>
      </c>
      <c r="BM184" s="24" t="s">
        <v>619</v>
      </c>
    </row>
    <row r="185" spans="2:65" s="1" customFormat="1" ht="22.5" customHeight="1">
      <c r="B185" s="175"/>
      <c r="C185" s="176" t="s">
        <v>156</v>
      </c>
      <c r="D185" s="176" t="s">
        <v>151</v>
      </c>
      <c r="E185" s="177" t="s">
        <v>620</v>
      </c>
      <c r="F185" s="178" t="s">
        <v>621</v>
      </c>
      <c r="G185" s="179" t="s">
        <v>170</v>
      </c>
      <c r="H185" s="180">
        <v>138</v>
      </c>
      <c r="I185" s="181"/>
      <c r="J185" s="182">
        <f t="shared" si="0"/>
        <v>0</v>
      </c>
      <c r="K185" s="178" t="s">
        <v>155</v>
      </c>
      <c r="L185" s="41"/>
      <c r="M185" s="183" t="s">
        <v>5</v>
      </c>
      <c r="N185" s="184" t="s">
        <v>41</v>
      </c>
      <c r="O185" s="42"/>
      <c r="P185" s="185">
        <f t="shared" si="1"/>
        <v>0</v>
      </c>
      <c r="Q185" s="185">
        <v>0</v>
      </c>
      <c r="R185" s="185">
        <f t="shared" si="2"/>
        <v>0</v>
      </c>
      <c r="S185" s="185">
        <v>0</v>
      </c>
      <c r="T185" s="186">
        <f t="shared" si="3"/>
        <v>0</v>
      </c>
      <c r="AR185" s="24" t="s">
        <v>156</v>
      </c>
      <c r="AT185" s="24" t="s">
        <v>151</v>
      </c>
      <c r="AU185" s="24" t="s">
        <v>80</v>
      </c>
      <c r="AY185" s="24" t="s">
        <v>149</v>
      </c>
      <c r="BE185" s="187">
        <f t="shared" si="4"/>
        <v>0</v>
      </c>
      <c r="BF185" s="187">
        <f t="shared" si="5"/>
        <v>0</v>
      </c>
      <c r="BG185" s="187">
        <f t="shared" si="6"/>
        <v>0</v>
      </c>
      <c r="BH185" s="187">
        <f t="shared" si="7"/>
        <v>0</v>
      </c>
      <c r="BI185" s="187">
        <f t="shared" si="8"/>
        <v>0</v>
      </c>
      <c r="BJ185" s="24" t="s">
        <v>78</v>
      </c>
      <c r="BK185" s="187">
        <f t="shared" si="9"/>
        <v>0</v>
      </c>
      <c r="BL185" s="24" t="s">
        <v>156</v>
      </c>
      <c r="BM185" s="24" t="s">
        <v>622</v>
      </c>
    </row>
    <row r="186" spans="2:65" s="1" customFormat="1" ht="22.5" customHeight="1">
      <c r="B186" s="175"/>
      <c r="C186" s="176" t="s">
        <v>181</v>
      </c>
      <c r="D186" s="176" t="s">
        <v>151</v>
      </c>
      <c r="E186" s="177" t="s">
        <v>623</v>
      </c>
      <c r="F186" s="178" t="s">
        <v>624</v>
      </c>
      <c r="G186" s="179" t="s">
        <v>395</v>
      </c>
      <c r="H186" s="180">
        <v>2</v>
      </c>
      <c r="I186" s="181"/>
      <c r="J186" s="182">
        <f t="shared" si="0"/>
        <v>0</v>
      </c>
      <c r="K186" s="178" t="s">
        <v>155</v>
      </c>
      <c r="L186" s="41"/>
      <c r="M186" s="183" t="s">
        <v>5</v>
      </c>
      <c r="N186" s="184" t="s">
        <v>41</v>
      </c>
      <c r="O186" s="42"/>
      <c r="P186" s="185">
        <f t="shared" si="1"/>
        <v>0</v>
      </c>
      <c r="Q186" s="185">
        <v>0.46009</v>
      </c>
      <c r="R186" s="185">
        <f t="shared" si="2"/>
        <v>0.92018</v>
      </c>
      <c r="S186" s="185">
        <v>0</v>
      </c>
      <c r="T186" s="186">
        <f t="shared" si="3"/>
        <v>0</v>
      </c>
      <c r="AR186" s="24" t="s">
        <v>156</v>
      </c>
      <c r="AT186" s="24" t="s">
        <v>151</v>
      </c>
      <c r="AU186" s="24" t="s">
        <v>80</v>
      </c>
      <c r="AY186" s="24" t="s">
        <v>149</v>
      </c>
      <c r="BE186" s="187">
        <f t="shared" si="4"/>
        <v>0</v>
      </c>
      <c r="BF186" s="187">
        <f t="shared" si="5"/>
        <v>0</v>
      </c>
      <c r="BG186" s="187">
        <f t="shared" si="6"/>
        <v>0</v>
      </c>
      <c r="BH186" s="187">
        <f t="shared" si="7"/>
        <v>0</v>
      </c>
      <c r="BI186" s="187">
        <f t="shared" si="8"/>
        <v>0</v>
      </c>
      <c r="BJ186" s="24" t="s">
        <v>78</v>
      </c>
      <c r="BK186" s="187">
        <f t="shared" si="9"/>
        <v>0</v>
      </c>
      <c r="BL186" s="24" t="s">
        <v>156</v>
      </c>
      <c r="BM186" s="24" t="s">
        <v>625</v>
      </c>
    </row>
    <row r="187" spans="2:65" s="1" customFormat="1" ht="22.5" customHeight="1">
      <c r="B187" s="175"/>
      <c r="C187" s="176" t="s">
        <v>251</v>
      </c>
      <c r="D187" s="176" t="s">
        <v>151</v>
      </c>
      <c r="E187" s="177" t="s">
        <v>626</v>
      </c>
      <c r="F187" s="178" t="s">
        <v>627</v>
      </c>
      <c r="G187" s="179" t="s">
        <v>395</v>
      </c>
      <c r="H187" s="180">
        <v>6</v>
      </c>
      <c r="I187" s="181"/>
      <c r="J187" s="182">
        <f t="shared" si="0"/>
        <v>0</v>
      </c>
      <c r="K187" s="178" t="s">
        <v>155</v>
      </c>
      <c r="L187" s="41"/>
      <c r="M187" s="183" t="s">
        <v>5</v>
      </c>
      <c r="N187" s="184" t="s">
        <v>41</v>
      </c>
      <c r="O187" s="42"/>
      <c r="P187" s="185">
        <f t="shared" si="1"/>
        <v>0</v>
      </c>
      <c r="Q187" s="185">
        <v>0</v>
      </c>
      <c r="R187" s="185">
        <f t="shared" si="2"/>
        <v>0</v>
      </c>
      <c r="S187" s="185">
        <v>0</v>
      </c>
      <c r="T187" s="186">
        <f t="shared" si="3"/>
        <v>0</v>
      </c>
      <c r="AR187" s="24" t="s">
        <v>156</v>
      </c>
      <c r="AT187" s="24" t="s">
        <v>151</v>
      </c>
      <c r="AU187" s="24" t="s">
        <v>80</v>
      </c>
      <c r="AY187" s="24" t="s">
        <v>149</v>
      </c>
      <c r="BE187" s="187">
        <f t="shared" si="4"/>
        <v>0</v>
      </c>
      <c r="BF187" s="187">
        <f t="shared" si="5"/>
        <v>0</v>
      </c>
      <c r="BG187" s="187">
        <f t="shared" si="6"/>
        <v>0</v>
      </c>
      <c r="BH187" s="187">
        <f t="shared" si="7"/>
        <v>0</v>
      </c>
      <c r="BI187" s="187">
        <f t="shared" si="8"/>
        <v>0</v>
      </c>
      <c r="BJ187" s="24" t="s">
        <v>78</v>
      </c>
      <c r="BK187" s="187">
        <f t="shared" si="9"/>
        <v>0</v>
      </c>
      <c r="BL187" s="24" t="s">
        <v>156</v>
      </c>
      <c r="BM187" s="24" t="s">
        <v>628</v>
      </c>
    </row>
    <row r="188" spans="2:65" s="1" customFormat="1" ht="22.5" customHeight="1">
      <c r="B188" s="175"/>
      <c r="C188" s="226" t="s">
        <v>255</v>
      </c>
      <c r="D188" s="226" t="s">
        <v>315</v>
      </c>
      <c r="E188" s="227" t="s">
        <v>629</v>
      </c>
      <c r="F188" s="228" t="s">
        <v>630</v>
      </c>
      <c r="G188" s="229" t="s">
        <v>597</v>
      </c>
      <c r="H188" s="230">
        <v>6</v>
      </c>
      <c r="I188" s="231"/>
      <c r="J188" s="232">
        <f t="shared" si="0"/>
        <v>0</v>
      </c>
      <c r="K188" s="228" t="s">
        <v>5</v>
      </c>
      <c r="L188" s="233"/>
      <c r="M188" s="234" t="s">
        <v>5</v>
      </c>
      <c r="N188" s="235" t="s">
        <v>41</v>
      </c>
      <c r="O188" s="42"/>
      <c r="P188" s="185">
        <f t="shared" si="1"/>
        <v>0</v>
      </c>
      <c r="Q188" s="185">
        <v>1.123E-2</v>
      </c>
      <c r="R188" s="185">
        <f t="shared" si="2"/>
        <v>6.7379999999999995E-2</v>
      </c>
      <c r="S188" s="185">
        <v>0</v>
      </c>
      <c r="T188" s="186">
        <f t="shared" si="3"/>
        <v>0</v>
      </c>
      <c r="AR188" s="24" t="s">
        <v>191</v>
      </c>
      <c r="AT188" s="24" t="s">
        <v>315</v>
      </c>
      <c r="AU188" s="24" t="s">
        <v>80</v>
      </c>
      <c r="AY188" s="24" t="s">
        <v>149</v>
      </c>
      <c r="BE188" s="187">
        <f t="shared" si="4"/>
        <v>0</v>
      </c>
      <c r="BF188" s="187">
        <f t="shared" si="5"/>
        <v>0</v>
      </c>
      <c r="BG188" s="187">
        <f t="shared" si="6"/>
        <v>0</v>
      </c>
      <c r="BH188" s="187">
        <f t="shared" si="7"/>
        <v>0</v>
      </c>
      <c r="BI188" s="187">
        <f t="shared" si="8"/>
        <v>0</v>
      </c>
      <c r="BJ188" s="24" t="s">
        <v>78</v>
      </c>
      <c r="BK188" s="187">
        <f t="shared" si="9"/>
        <v>0</v>
      </c>
      <c r="BL188" s="24" t="s">
        <v>156</v>
      </c>
      <c r="BM188" s="24" t="s">
        <v>631</v>
      </c>
    </row>
    <row r="189" spans="2:65" s="1" customFormat="1" ht="22.5" customHeight="1">
      <c r="B189" s="175"/>
      <c r="C189" s="176" t="s">
        <v>259</v>
      </c>
      <c r="D189" s="176" t="s">
        <v>151</v>
      </c>
      <c r="E189" s="177" t="s">
        <v>626</v>
      </c>
      <c r="F189" s="178" t="s">
        <v>627</v>
      </c>
      <c r="G189" s="179" t="s">
        <v>395</v>
      </c>
      <c r="H189" s="180">
        <v>4</v>
      </c>
      <c r="I189" s="181"/>
      <c r="J189" s="182">
        <f t="shared" si="0"/>
        <v>0</v>
      </c>
      <c r="K189" s="178" t="s">
        <v>155</v>
      </c>
      <c r="L189" s="41"/>
      <c r="M189" s="183" t="s">
        <v>5</v>
      </c>
      <c r="N189" s="184" t="s">
        <v>41</v>
      </c>
      <c r="O189" s="42"/>
      <c r="P189" s="185">
        <f t="shared" si="1"/>
        <v>0</v>
      </c>
      <c r="Q189" s="185">
        <v>0</v>
      </c>
      <c r="R189" s="185">
        <f t="shared" si="2"/>
        <v>0</v>
      </c>
      <c r="S189" s="185">
        <v>0</v>
      </c>
      <c r="T189" s="186">
        <f t="shared" si="3"/>
        <v>0</v>
      </c>
      <c r="AR189" s="24" t="s">
        <v>156</v>
      </c>
      <c r="AT189" s="24" t="s">
        <v>151</v>
      </c>
      <c r="AU189" s="24" t="s">
        <v>80</v>
      </c>
      <c r="AY189" s="24" t="s">
        <v>149</v>
      </c>
      <c r="BE189" s="187">
        <f t="shared" si="4"/>
        <v>0</v>
      </c>
      <c r="BF189" s="187">
        <f t="shared" si="5"/>
        <v>0</v>
      </c>
      <c r="BG189" s="187">
        <f t="shared" si="6"/>
        <v>0</v>
      </c>
      <c r="BH189" s="187">
        <f t="shared" si="7"/>
        <v>0</v>
      </c>
      <c r="BI189" s="187">
        <f t="shared" si="8"/>
        <v>0</v>
      </c>
      <c r="BJ189" s="24" t="s">
        <v>78</v>
      </c>
      <c r="BK189" s="187">
        <f t="shared" si="9"/>
        <v>0</v>
      </c>
      <c r="BL189" s="24" t="s">
        <v>156</v>
      </c>
      <c r="BM189" s="24" t="s">
        <v>632</v>
      </c>
    </row>
    <row r="190" spans="2:65" s="1" customFormat="1" ht="22.5" customHeight="1">
      <c r="B190" s="175"/>
      <c r="C190" s="226" t="s">
        <v>264</v>
      </c>
      <c r="D190" s="226" t="s">
        <v>315</v>
      </c>
      <c r="E190" s="227" t="s">
        <v>633</v>
      </c>
      <c r="F190" s="228" t="s">
        <v>634</v>
      </c>
      <c r="G190" s="229" t="s">
        <v>597</v>
      </c>
      <c r="H190" s="230">
        <v>4</v>
      </c>
      <c r="I190" s="231"/>
      <c r="J190" s="232">
        <f t="shared" si="0"/>
        <v>0</v>
      </c>
      <c r="K190" s="228" t="s">
        <v>5</v>
      </c>
      <c r="L190" s="233"/>
      <c r="M190" s="234" t="s">
        <v>5</v>
      </c>
      <c r="N190" s="235" t="s">
        <v>41</v>
      </c>
      <c r="O190" s="42"/>
      <c r="P190" s="185">
        <f t="shared" si="1"/>
        <v>0</v>
      </c>
      <c r="Q190" s="185">
        <v>7.1000000000000004E-3</v>
      </c>
      <c r="R190" s="185">
        <f t="shared" si="2"/>
        <v>2.8400000000000002E-2</v>
      </c>
      <c r="S190" s="185">
        <v>0</v>
      </c>
      <c r="T190" s="186">
        <f t="shared" si="3"/>
        <v>0</v>
      </c>
      <c r="AR190" s="24" t="s">
        <v>191</v>
      </c>
      <c r="AT190" s="24" t="s">
        <v>315</v>
      </c>
      <c r="AU190" s="24" t="s">
        <v>80</v>
      </c>
      <c r="AY190" s="24" t="s">
        <v>149</v>
      </c>
      <c r="BE190" s="187">
        <f t="shared" si="4"/>
        <v>0</v>
      </c>
      <c r="BF190" s="187">
        <f t="shared" si="5"/>
        <v>0</v>
      </c>
      <c r="BG190" s="187">
        <f t="shared" si="6"/>
        <v>0</v>
      </c>
      <c r="BH190" s="187">
        <f t="shared" si="7"/>
        <v>0</v>
      </c>
      <c r="BI190" s="187">
        <f t="shared" si="8"/>
        <v>0</v>
      </c>
      <c r="BJ190" s="24" t="s">
        <v>78</v>
      </c>
      <c r="BK190" s="187">
        <f t="shared" si="9"/>
        <v>0</v>
      </c>
      <c r="BL190" s="24" t="s">
        <v>156</v>
      </c>
      <c r="BM190" s="24" t="s">
        <v>635</v>
      </c>
    </row>
    <row r="191" spans="2:65" s="1" customFormat="1" ht="22.5" customHeight="1">
      <c r="B191" s="175"/>
      <c r="C191" s="226" t="s">
        <v>270</v>
      </c>
      <c r="D191" s="226" t="s">
        <v>315</v>
      </c>
      <c r="E191" s="227" t="s">
        <v>636</v>
      </c>
      <c r="F191" s="228" t="s">
        <v>637</v>
      </c>
      <c r="G191" s="229" t="s">
        <v>597</v>
      </c>
      <c r="H191" s="230">
        <v>4</v>
      </c>
      <c r="I191" s="231"/>
      <c r="J191" s="232">
        <f t="shared" si="0"/>
        <v>0</v>
      </c>
      <c r="K191" s="228" t="s">
        <v>5</v>
      </c>
      <c r="L191" s="233"/>
      <c r="M191" s="234" t="s">
        <v>5</v>
      </c>
      <c r="N191" s="235" t="s">
        <v>41</v>
      </c>
      <c r="O191" s="42"/>
      <c r="P191" s="185">
        <f t="shared" si="1"/>
        <v>0</v>
      </c>
      <c r="Q191" s="185">
        <v>2.5000000000000001E-3</v>
      </c>
      <c r="R191" s="185">
        <f t="shared" si="2"/>
        <v>0.01</v>
      </c>
      <c r="S191" s="185">
        <v>0</v>
      </c>
      <c r="T191" s="186">
        <f t="shared" si="3"/>
        <v>0</v>
      </c>
      <c r="AR191" s="24" t="s">
        <v>191</v>
      </c>
      <c r="AT191" s="24" t="s">
        <v>315</v>
      </c>
      <c r="AU191" s="24" t="s">
        <v>80</v>
      </c>
      <c r="AY191" s="24" t="s">
        <v>149</v>
      </c>
      <c r="BE191" s="187">
        <f t="shared" si="4"/>
        <v>0</v>
      </c>
      <c r="BF191" s="187">
        <f t="shared" si="5"/>
        <v>0</v>
      </c>
      <c r="BG191" s="187">
        <f t="shared" si="6"/>
        <v>0</v>
      </c>
      <c r="BH191" s="187">
        <f t="shared" si="7"/>
        <v>0</v>
      </c>
      <c r="BI191" s="187">
        <f t="shared" si="8"/>
        <v>0</v>
      </c>
      <c r="BJ191" s="24" t="s">
        <v>78</v>
      </c>
      <c r="BK191" s="187">
        <f t="shared" si="9"/>
        <v>0</v>
      </c>
      <c r="BL191" s="24" t="s">
        <v>156</v>
      </c>
      <c r="BM191" s="24" t="s">
        <v>638</v>
      </c>
    </row>
    <row r="192" spans="2:65" s="1" customFormat="1" ht="22.5" customHeight="1">
      <c r="B192" s="175"/>
      <c r="C192" s="176" t="s">
        <v>185</v>
      </c>
      <c r="D192" s="176" t="s">
        <v>151</v>
      </c>
      <c r="E192" s="177" t="s">
        <v>639</v>
      </c>
      <c r="F192" s="178" t="s">
        <v>640</v>
      </c>
      <c r="G192" s="179" t="s">
        <v>170</v>
      </c>
      <c r="H192" s="180">
        <v>140</v>
      </c>
      <c r="I192" s="181"/>
      <c r="J192" s="182">
        <f t="shared" si="0"/>
        <v>0</v>
      </c>
      <c r="K192" s="178" t="s">
        <v>155</v>
      </c>
      <c r="L192" s="41"/>
      <c r="M192" s="183" t="s">
        <v>5</v>
      </c>
      <c r="N192" s="184" t="s">
        <v>41</v>
      </c>
      <c r="O192" s="42"/>
      <c r="P192" s="185">
        <f t="shared" si="1"/>
        <v>0</v>
      </c>
      <c r="Q192" s="185">
        <v>1.9000000000000001E-4</v>
      </c>
      <c r="R192" s="185">
        <f t="shared" si="2"/>
        <v>2.6600000000000002E-2</v>
      </c>
      <c r="S192" s="185">
        <v>0</v>
      </c>
      <c r="T192" s="186">
        <f t="shared" si="3"/>
        <v>0</v>
      </c>
      <c r="AR192" s="24" t="s">
        <v>156</v>
      </c>
      <c r="AT192" s="24" t="s">
        <v>151</v>
      </c>
      <c r="AU192" s="24" t="s">
        <v>80</v>
      </c>
      <c r="AY192" s="24" t="s">
        <v>149</v>
      </c>
      <c r="BE192" s="187">
        <f t="shared" si="4"/>
        <v>0</v>
      </c>
      <c r="BF192" s="187">
        <f t="shared" si="5"/>
        <v>0</v>
      </c>
      <c r="BG192" s="187">
        <f t="shared" si="6"/>
        <v>0</v>
      </c>
      <c r="BH192" s="187">
        <f t="shared" si="7"/>
        <v>0</v>
      </c>
      <c r="BI192" s="187">
        <f t="shared" si="8"/>
        <v>0</v>
      </c>
      <c r="BJ192" s="24" t="s">
        <v>78</v>
      </c>
      <c r="BK192" s="187">
        <f t="shared" si="9"/>
        <v>0</v>
      </c>
      <c r="BL192" s="24" t="s">
        <v>156</v>
      </c>
      <c r="BM192" s="24" t="s">
        <v>641</v>
      </c>
    </row>
    <row r="193" spans="2:65" s="1" customFormat="1" ht="22.5" customHeight="1">
      <c r="B193" s="175"/>
      <c r="C193" s="176" t="s">
        <v>191</v>
      </c>
      <c r="D193" s="176" t="s">
        <v>151</v>
      </c>
      <c r="E193" s="177" t="s">
        <v>642</v>
      </c>
      <c r="F193" s="178" t="s">
        <v>643</v>
      </c>
      <c r="G193" s="179" t="s">
        <v>170</v>
      </c>
      <c r="H193" s="180">
        <v>138</v>
      </c>
      <c r="I193" s="181"/>
      <c r="J193" s="182">
        <f t="shared" si="0"/>
        <v>0</v>
      </c>
      <c r="K193" s="178" t="s">
        <v>155</v>
      </c>
      <c r="L193" s="41"/>
      <c r="M193" s="183" t="s">
        <v>5</v>
      </c>
      <c r="N193" s="184" t="s">
        <v>41</v>
      </c>
      <c r="O193" s="42"/>
      <c r="P193" s="185">
        <f t="shared" si="1"/>
        <v>0</v>
      </c>
      <c r="Q193" s="185">
        <v>9.0000000000000006E-5</v>
      </c>
      <c r="R193" s="185">
        <f t="shared" si="2"/>
        <v>1.242E-2</v>
      </c>
      <c r="S193" s="185">
        <v>0</v>
      </c>
      <c r="T193" s="186">
        <f t="shared" si="3"/>
        <v>0</v>
      </c>
      <c r="AR193" s="24" t="s">
        <v>156</v>
      </c>
      <c r="AT193" s="24" t="s">
        <v>151</v>
      </c>
      <c r="AU193" s="24" t="s">
        <v>80</v>
      </c>
      <c r="AY193" s="24" t="s">
        <v>149</v>
      </c>
      <c r="BE193" s="187">
        <f t="shared" si="4"/>
        <v>0</v>
      </c>
      <c r="BF193" s="187">
        <f t="shared" si="5"/>
        <v>0</v>
      </c>
      <c r="BG193" s="187">
        <f t="shared" si="6"/>
        <v>0</v>
      </c>
      <c r="BH193" s="187">
        <f t="shared" si="7"/>
        <v>0</v>
      </c>
      <c r="BI193" s="187">
        <f t="shared" si="8"/>
        <v>0</v>
      </c>
      <c r="BJ193" s="24" t="s">
        <v>78</v>
      </c>
      <c r="BK193" s="187">
        <f t="shared" si="9"/>
        <v>0</v>
      </c>
      <c r="BL193" s="24" t="s">
        <v>156</v>
      </c>
      <c r="BM193" s="24" t="s">
        <v>644</v>
      </c>
    </row>
    <row r="194" spans="2:65" s="10" customFormat="1" ht="29.85" customHeight="1">
      <c r="B194" s="161"/>
      <c r="D194" s="172" t="s">
        <v>69</v>
      </c>
      <c r="E194" s="173" t="s">
        <v>208</v>
      </c>
      <c r="F194" s="173" t="s">
        <v>447</v>
      </c>
      <c r="I194" s="164"/>
      <c r="J194" s="174">
        <f>BK194</f>
        <v>0</v>
      </c>
      <c r="L194" s="161"/>
      <c r="M194" s="166"/>
      <c r="N194" s="167"/>
      <c r="O194" s="167"/>
      <c r="P194" s="168">
        <f>SUM(P195:P197)</f>
        <v>0</v>
      </c>
      <c r="Q194" s="167"/>
      <c r="R194" s="168">
        <f>SUM(R195:R197)</f>
        <v>0</v>
      </c>
      <c r="S194" s="167"/>
      <c r="T194" s="169">
        <f>SUM(T195:T197)</f>
        <v>0</v>
      </c>
      <c r="AR194" s="162" t="s">
        <v>78</v>
      </c>
      <c r="AT194" s="170" t="s">
        <v>69</v>
      </c>
      <c r="AU194" s="170" t="s">
        <v>78</v>
      </c>
      <c r="AY194" s="162" t="s">
        <v>149</v>
      </c>
      <c r="BK194" s="171">
        <f>SUM(BK195:BK197)</f>
        <v>0</v>
      </c>
    </row>
    <row r="195" spans="2:65" s="1" customFormat="1" ht="22.5" customHeight="1">
      <c r="B195" s="175"/>
      <c r="C195" s="176" t="s">
        <v>435</v>
      </c>
      <c r="D195" s="176" t="s">
        <v>151</v>
      </c>
      <c r="E195" s="177" t="s">
        <v>449</v>
      </c>
      <c r="F195" s="178" t="s">
        <v>450</v>
      </c>
      <c r="G195" s="179" t="s">
        <v>170</v>
      </c>
      <c r="H195" s="180">
        <v>174.6</v>
      </c>
      <c r="I195" s="181"/>
      <c r="J195" s="182">
        <f>ROUND(I195*H195,2)</f>
        <v>0</v>
      </c>
      <c r="K195" s="178" t="s">
        <v>155</v>
      </c>
      <c r="L195" s="41"/>
      <c r="M195" s="183" t="s">
        <v>5</v>
      </c>
      <c r="N195" s="184" t="s">
        <v>41</v>
      </c>
      <c r="O195" s="42"/>
      <c r="P195" s="185">
        <f>O195*H195</f>
        <v>0</v>
      </c>
      <c r="Q195" s="185">
        <v>0</v>
      </c>
      <c r="R195" s="185">
        <f>Q195*H195</f>
        <v>0</v>
      </c>
      <c r="S195" s="185">
        <v>0</v>
      </c>
      <c r="T195" s="186">
        <f>S195*H195</f>
        <v>0</v>
      </c>
      <c r="AR195" s="24" t="s">
        <v>156</v>
      </c>
      <c r="AT195" s="24" t="s">
        <v>151</v>
      </c>
      <c r="AU195" s="24" t="s">
        <v>80</v>
      </c>
      <c r="AY195" s="24" t="s">
        <v>149</v>
      </c>
      <c r="BE195" s="187">
        <f>IF(N195="základní",J195,0)</f>
        <v>0</v>
      </c>
      <c r="BF195" s="187">
        <f>IF(N195="snížená",J195,0)</f>
        <v>0</v>
      </c>
      <c r="BG195" s="187">
        <f>IF(N195="zákl. přenesená",J195,0)</f>
        <v>0</v>
      </c>
      <c r="BH195" s="187">
        <f>IF(N195="sníž. přenesená",J195,0)</f>
        <v>0</v>
      </c>
      <c r="BI195" s="187">
        <f>IF(N195="nulová",J195,0)</f>
        <v>0</v>
      </c>
      <c r="BJ195" s="24" t="s">
        <v>78</v>
      </c>
      <c r="BK195" s="187">
        <f>ROUND(I195*H195,2)</f>
        <v>0</v>
      </c>
      <c r="BL195" s="24" t="s">
        <v>156</v>
      </c>
      <c r="BM195" s="24" t="s">
        <v>645</v>
      </c>
    </row>
    <row r="196" spans="2:65" s="11" customFormat="1">
      <c r="B196" s="188"/>
      <c r="D196" s="189" t="s">
        <v>158</v>
      </c>
      <c r="E196" s="190" t="s">
        <v>5</v>
      </c>
      <c r="F196" s="191" t="s">
        <v>646</v>
      </c>
      <c r="H196" s="192">
        <v>174.6</v>
      </c>
      <c r="I196" s="193"/>
      <c r="L196" s="188"/>
      <c r="M196" s="194"/>
      <c r="N196" s="195"/>
      <c r="O196" s="195"/>
      <c r="P196" s="195"/>
      <c r="Q196" s="195"/>
      <c r="R196" s="195"/>
      <c r="S196" s="195"/>
      <c r="T196" s="196"/>
      <c r="AT196" s="197" t="s">
        <v>158</v>
      </c>
      <c r="AU196" s="197" t="s">
        <v>80</v>
      </c>
      <c r="AV196" s="11" t="s">
        <v>80</v>
      </c>
      <c r="AW196" s="11" t="s">
        <v>34</v>
      </c>
      <c r="AX196" s="11" t="s">
        <v>78</v>
      </c>
      <c r="AY196" s="197" t="s">
        <v>149</v>
      </c>
    </row>
    <row r="197" spans="2:65" s="1" customFormat="1" ht="22.5" customHeight="1">
      <c r="B197" s="175"/>
      <c r="C197" s="176" t="s">
        <v>439</v>
      </c>
      <c r="D197" s="176" t="s">
        <v>151</v>
      </c>
      <c r="E197" s="177" t="s">
        <v>455</v>
      </c>
      <c r="F197" s="178" t="s">
        <v>456</v>
      </c>
      <c r="G197" s="179" t="s">
        <v>170</v>
      </c>
      <c r="H197" s="180">
        <v>174.6</v>
      </c>
      <c r="I197" s="181"/>
      <c r="J197" s="182">
        <f>ROUND(I197*H197,2)</f>
        <v>0</v>
      </c>
      <c r="K197" s="178" t="s">
        <v>155</v>
      </c>
      <c r="L197" s="41"/>
      <c r="M197" s="183" t="s">
        <v>5</v>
      </c>
      <c r="N197" s="184" t="s">
        <v>41</v>
      </c>
      <c r="O197" s="42"/>
      <c r="P197" s="185">
        <f>O197*H197</f>
        <v>0</v>
      </c>
      <c r="Q197" s="185">
        <v>0</v>
      </c>
      <c r="R197" s="185">
        <f>Q197*H197</f>
        <v>0</v>
      </c>
      <c r="S197" s="185">
        <v>0</v>
      </c>
      <c r="T197" s="186">
        <f>S197*H197</f>
        <v>0</v>
      </c>
      <c r="AR197" s="24" t="s">
        <v>156</v>
      </c>
      <c r="AT197" s="24" t="s">
        <v>151</v>
      </c>
      <c r="AU197" s="24" t="s">
        <v>80</v>
      </c>
      <c r="AY197" s="24" t="s">
        <v>149</v>
      </c>
      <c r="BE197" s="187">
        <f>IF(N197="základní",J197,0)</f>
        <v>0</v>
      </c>
      <c r="BF197" s="187">
        <f>IF(N197="snížená",J197,0)</f>
        <v>0</v>
      </c>
      <c r="BG197" s="187">
        <f>IF(N197="zákl. přenesená",J197,0)</f>
        <v>0</v>
      </c>
      <c r="BH197" s="187">
        <f>IF(N197="sníž. přenesená",J197,0)</f>
        <v>0</v>
      </c>
      <c r="BI197" s="187">
        <f>IF(N197="nulová",J197,0)</f>
        <v>0</v>
      </c>
      <c r="BJ197" s="24" t="s">
        <v>78</v>
      </c>
      <c r="BK197" s="187">
        <f>ROUND(I197*H197,2)</f>
        <v>0</v>
      </c>
      <c r="BL197" s="24" t="s">
        <v>156</v>
      </c>
      <c r="BM197" s="24" t="s">
        <v>647</v>
      </c>
    </row>
    <row r="198" spans="2:65" s="10" customFormat="1" ht="29.85" customHeight="1">
      <c r="B198" s="161"/>
      <c r="D198" s="172" t="s">
        <v>69</v>
      </c>
      <c r="E198" s="173" t="s">
        <v>458</v>
      </c>
      <c r="F198" s="173" t="s">
        <v>459</v>
      </c>
      <c r="I198" s="164"/>
      <c r="J198" s="174">
        <f>BK198</f>
        <v>0</v>
      </c>
      <c r="L198" s="161"/>
      <c r="M198" s="166"/>
      <c r="N198" s="167"/>
      <c r="O198" s="167"/>
      <c r="P198" s="168">
        <f>SUM(P199:P205)</f>
        <v>0</v>
      </c>
      <c r="Q198" s="167"/>
      <c r="R198" s="168">
        <f>SUM(R199:R205)</f>
        <v>0</v>
      </c>
      <c r="S198" s="167"/>
      <c r="T198" s="169">
        <f>SUM(T199:T205)</f>
        <v>0</v>
      </c>
      <c r="AR198" s="162" t="s">
        <v>78</v>
      </c>
      <c r="AT198" s="170" t="s">
        <v>69</v>
      </c>
      <c r="AU198" s="170" t="s">
        <v>78</v>
      </c>
      <c r="AY198" s="162" t="s">
        <v>149</v>
      </c>
      <c r="BK198" s="171">
        <f>SUM(BK199:BK205)</f>
        <v>0</v>
      </c>
    </row>
    <row r="199" spans="2:65" s="1" customFormat="1" ht="22.5" customHeight="1">
      <c r="B199" s="175"/>
      <c r="C199" s="176" t="s">
        <v>443</v>
      </c>
      <c r="D199" s="176" t="s">
        <v>151</v>
      </c>
      <c r="E199" s="177" t="s">
        <v>461</v>
      </c>
      <c r="F199" s="178" t="s">
        <v>462</v>
      </c>
      <c r="G199" s="179" t="s">
        <v>297</v>
      </c>
      <c r="H199" s="180">
        <v>54.755000000000003</v>
      </c>
      <c r="I199" s="181"/>
      <c r="J199" s="182">
        <f>ROUND(I199*H199,2)</f>
        <v>0</v>
      </c>
      <c r="K199" s="178" t="s">
        <v>155</v>
      </c>
      <c r="L199" s="41"/>
      <c r="M199" s="183" t="s">
        <v>5</v>
      </c>
      <c r="N199" s="184" t="s">
        <v>41</v>
      </c>
      <c r="O199" s="42"/>
      <c r="P199" s="185">
        <f>O199*H199</f>
        <v>0</v>
      </c>
      <c r="Q199" s="185">
        <v>0</v>
      </c>
      <c r="R199" s="185">
        <f>Q199*H199</f>
        <v>0</v>
      </c>
      <c r="S199" s="185">
        <v>0</v>
      </c>
      <c r="T199" s="186">
        <f>S199*H199</f>
        <v>0</v>
      </c>
      <c r="AR199" s="24" t="s">
        <v>156</v>
      </c>
      <c r="AT199" s="24" t="s">
        <v>151</v>
      </c>
      <c r="AU199" s="24" t="s">
        <v>80</v>
      </c>
      <c r="AY199" s="24" t="s">
        <v>149</v>
      </c>
      <c r="BE199" s="187">
        <f>IF(N199="základní",J199,0)</f>
        <v>0</v>
      </c>
      <c r="BF199" s="187">
        <f>IF(N199="snížená",J199,0)</f>
        <v>0</v>
      </c>
      <c r="BG199" s="187">
        <f>IF(N199="zákl. přenesená",J199,0)</f>
        <v>0</v>
      </c>
      <c r="BH199" s="187">
        <f>IF(N199="sníž. přenesená",J199,0)</f>
        <v>0</v>
      </c>
      <c r="BI199" s="187">
        <f>IF(N199="nulová",J199,0)</f>
        <v>0</v>
      </c>
      <c r="BJ199" s="24" t="s">
        <v>78</v>
      </c>
      <c r="BK199" s="187">
        <f>ROUND(I199*H199,2)</f>
        <v>0</v>
      </c>
      <c r="BL199" s="24" t="s">
        <v>156</v>
      </c>
      <c r="BM199" s="24" t="s">
        <v>648</v>
      </c>
    </row>
    <row r="200" spans="2:65" s="1" customFormat="1" ht="22.5" customHeight="1">
      <c r="B200" s="175"/>
      <c r="C200" s="176" t="s">
        <v>448</v>
      </c>
      <c r="D200" s="176" t="s">
        <v>151</v>
      </c>
      <c r="E200" s="177" t="s">
        <v>465</v>
      </c>
      <c r="F200" s="178" t="s">
        <v>466</v>
      </c>
      <c r="G200" s="179" t="s">
        <v>297</v>
      </c>
      <c r="H200" s="180">
        <v>766.57</v>
      </c>
      <c r="I200" s="181"/>
      <c r="J200" s="182">
        <f>ROUND(I200*H200,2)</f>
        <v>0</v>
      </c>
      <c r="K200" s="178" t="s">
        <v>155</v>
      </c>
      <c r="L200" s="41"/>
      <c r="M200" s="183" t="s">
        <v>5</v>
      </c>
      <c r="N200" s="184" t="s">
        <v>41</v>
      </c>
      <c r="O200" s="42"/>
      <c r="P200" s="185">
        <f>O200*H200</f>
        <v>0</v>
      </c>
      <c r="Q200" s="185">
        <v>0</v>
      </c>
      <c r="R200" s="185">
        <f>Q200*H200</f>
        <v>0</v>
      </c>
      <c r="S200" s="185">
        <v>0</v>
      </c>
      <c r="T200" s="186">
        <f>S200*H200</f>
        <v>0</v>
      </c>
      <c r="AR200" s="24" t="s">
        <v>156</v>
      </c>
      <c r="AT200" s="24" t="s">
        <v>151</v>
      </c>
      <c r="AU200" s="24" t="s">
        <v>80</v>
      </c>
      <c r="AY200" s="24" t="s">
        <v>149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24" t="s">
        <v>78</v>
      </c>
      <c r="BK200" s="187">
        <f>ROUND(I200*H200,2)</f>
        <v>0</v>
      </c>
      <c r="BL200" s="24" t="s">
        <v>156</v>
      </c>
      <c r="BM200" s="24" t="s">
        <v>649</v>
      </c>
    </row>
    <row r="201" spans="2:65" s="11" customFormat="1">
      <c r="B201" s="188"/>
      <c r="D201" s="189" t="s">
        <v>158</v>
      </c>
      <c r="F201" s="191" t="s">
        <v>650</v>
      </c>
      <c r="H201" s="192">
        <v>766.57</v>
      </c>
      <c r="I201" s="193"/>
      <c r="L201" s="188"/>
      <c r="M201" s="194"/>
      <c r="N201" s="195"/>
      <c r="O201" s="195"/>
      <c r="P201" s="195"/>
      <c r="Q201" s="195"/>
      <c r="R201" s="195"/>
      <c r="S201" s="195"/>
      <c r="T201" s="196"/>
      <c r="AT201" s="197" t="s">
        <v>158</v>
      </c>
      <c r="AU201" s="197" t="s">
        <v>80</v>
      </c>
      <c r="AV201" s="11" t="s">
        <v>80</v>
      </c>
      <c r="AW201" s="11" t="s">
        <v>6</v>
      </c>
      <c r="AX201" s="11" t="s">
        <v>78</v>
      </c>
      <c r="AY201" s="197" t="s">
        <v>149</v>
      </c>
    </row>
    <row r="202" spans="2:65" s="1" customFormat="1" ht="22.5" customHeight="1">
      <c r="B202" s="175"/>
      <c r="C202" s="176" t="s">
        <v>454</v>
      </c>
      <c r="D202" s="176" t="s">
        <v>151</v>
      </c>
      <c r="E202" s="177" t="s">
        <v>470</v>
      </c>
      <c r="F202" s="178" t="s">
        <v>471</v>
      </c>
      <c r="G202" s="179" t="s">
        <v>297</v>
      </c>
      <c r="H202" s="180">
        <v>54.755000000000003</v>
      </c>
      <c r="I202" s="181"/>
      <c r="J202" s="182">
        <f>ROUND(I202*H202,2)</f>
        <v>0</v>
      </c>
      <c r="K202" s="178" t="s">
        <v>155</v>
      </c>
      <c r="L202" s="41"/>
      <c r="M202" s="183" t="s">
        <v>5</v>
      </c>
      <c r="N202" s="184" t="s">
        <v>41</v>
      </c>
      <c r="O202" s="42"/>
      <c r="P202" s="185">
        <f>O202*H202</f>
        <v>0</v>
      </c>
      <c r="Q202" s="185">
        <v>0</v>
      </c>
      <c r="R202" s="185">
        <f>Q202*H202</f>
        <v>0</v>
      </c>
      <c r="S202" s="185">
        <v>0</v>
      </c>
      <c r="T202" s="186">
        <f>S202*H202</f>
        <v>0</v>
      </c>
      <c r="AR202" s="24" t="s">
        <v>156</v>
      </c>
      <c r="AT202" s="24" t="s">
        <v>151</v>
      </c>
      <c r="AU202" s="24" t="s">
        <v>80</v>
      </c>
      <c r="AY202" s="24" t="s">
        <v>149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24" t="s">
        <v>78</v>
      </c>
      <c r="BK202" s="187">
        <f>ROUND(I202*H202,2)</f>
        <v>0</v>
      </c>
      <c r="BL202" s="24" t="s">
        <v>156</v>
      </c>
      <c r="BM202" s="24" t="s">
        <v>651</v>
      </c>
    </row>
    <row r="203" spans="2:65" s="1" customFormat="1" ht="22.5" customHeight="1">
      <c r="B203" s="175"/>
      <c r="C203" s="176" t="s">
        <v>460</v>
      </c>
      <c r="D203" s="176" t="s">
        <v>151</v>
      </c>
      <c r="E203" s="177" t="s">
        <v>474</v>
      </c>
      <c r="F203" s="178" t="s">
        <v>475</v>
      </c>
      <c r="G203" s="179" t="s">
        <v>297</v>
      </c>
      <c r="H203" s="180">
        <v>19.311</v>
      </c>
      <c r="I203" s="181"/>
      <c r="J203" s="182">
        <f>ROUND(I203*H203,2)</f>
        <v>0</v>
      </c>
      <c r="K203" s="178" t="s">
        <v>155</v>
      </c>
      <c r="L203" s="41"/>
      <c r="M203" s="183" t="s">
        <v>5</v>
      </c>
      <c r="N203" s="184" t="s">
        <v>41</v>
      </c>
      <c r="O203" s="42"/>
      <c r="P203" s="185">
        <f>O203*H203</f>
        <v>0</v>
      </c>
      <c r="Q203" s="185">
        <v>0</v>
      </c>
      <c r="R203" s="185">
        <f>Q203*H203</f>
        <v>0</v>
      </c>
      <c r="S203" s="185">
        <v>0</v>
      </c>
      <c r="T203" s="186">
        <f>S203*H203</f>
        <v>0</v>
      </c>
      <c r="AR203" s="24" t="s">
        <v>156</v>
      </c>
      <c r="AT203" s="24" t="s">
        <v>151</v>
      </c>
      <c r="AU203" s="24" t="s">
        <v>80</v>
      </c>
      <c r="AY203" s="24" t="s">
        <v>149</v>
      </c>
      <c r="BE203" s="187">
        <f>IF(N203="základní",J203,0)</f>
        <v>0</v>
      </c>
      <c r="BF203" s="187">
        <f>IF(N203="snížená",J203,0)</f>
        <v>0</v>
      </c>
      <c r="BG203" s="187">
        <f>IF(N203="zákl. přenesená",J203,0)</f>
        <v>0</v>
      </c>
      <c r="BH203" s="187">
        <f>IF(N203="sníž. přenesená",J203,0)</f>
        <v>0</v>
      </c>
      <c r="BI203" s="187">
        <f>IF(N203="nulová",J203,0)</f>
        <v>0</v>
      </c>
      <c r="BJ203" s="24" t="s">
        <v>78</v>
      </c>
      <c r="BK203" s="187">
        <f>ROUND(I203*H203,2)</f>
        <v>0</v>
      </c>
      <c r="BL203" s="24" t="s">
        <v>156</v>
      </c>
      <c r="BM203" s="24" t="s">
        <v>652</v>
      </c>
    </row>
    <row r="204" spans="2:65" s="1" customFormat="1" ht="22.5" customHeight="1">
      <c r="B204" s="175"/>
      <c r="C204" s="176" t="s">
        <v>464</v>
      </c>
      <c r="D204" s="176" t="s">
        <v>151</v>
      </c>
      <c r="E204" s="177" t="s">
        <v>478</v>
      </c>
      <c r="F204" s="178" t="s">
        <v>479</v>
      </c>
      <c r="G204" s="179" t="s">
        <v>297</v>
      </c>
      <c r="H204" s="180">
        <v>35.444000000000003</v>
      </c>
      <c r="I204" s="181"/>
      <c r="J204" s="182">
        <f>ROUND(I204*H204,2)</f>
        <v>0</v>
      </c>
      <c r="K204" s="178" t="s">
        <v>155</v>
      </c>
      <c r="L204" s="41"/>
      <c r="M204" s="183" t="s">
        <v>5</v>
      </c>
      <c r="N204" s="184" t="s">
        <v>41</v>
      </c>
      <c r="O204" s="42"/>
      <c r="P204" s="185">
        <f>O204*H204</f>
        <v>0</v>
      </c>
      <c r="Q204" s="185">
        <v>0</v>
      </c>
      <c r="R204" s="185">
        <f>Q204*H204</f>
        <v>0</v>
      </c>
      <c r="S204" s="185">
        <v>0</v>
      </c>
      <c r="T204" s="186">
        <f>S204*H204</f>
        <v>0</v>
      </c>
      <c r="AR204" s="24" t="s">
        <v>156</v>
      </c>
      <c r="AT204" s="24" t="s">
        <v>151</v>
      </c>
      <c r="AU204" s="24" t="s">
        <v>80</v>
      </c>
      <c r="AY204" s="24" t="s">
        <v>149</v>
      </c>
      <c r="BE204" s="187">
        <f>IF(N204="základní",J204,0)</f>
        <v>0</v>
      </c>
      <c r="BF204" s="187">
        <f>IF(N204="snížená",J204,0)</f>
        <v>0</v>
      </c>
      <c r="BG204" s="187">
        <f>IF(N204="zákl. přenesená",J204,0)</f>
        <v>0</v>
      </c>
      <c r="BH204" s="187">
        <f>IF(N204="sníž. přenesená",J204,0)</f>
        <v>0</v>
      </c>
      <c r="BI204" s="187">
        <f>IF(N204="nulová",J204,0)</f>
        <v>0</v>
      </c>
      <c r="BJ204" s="24" t="s">
        <v>78</v>
      </c>
      <c r="BK204" s="187">
        <f>ROUND(I204*H204,2)</f>
        <v>0</v>
      </c>
      <c r="BL204" s="24" t="s">
        <v>156</v>
      </c>
      <c r="BM204" s="24" t="s">
        <v>653</v>
      </c>
    </row>
    <row r="205" spans="2:65" s="11" customFormat="1">
      <c r="B205" s="188"/>
      <c r="D205" s="199" t="s">
        <v>158</v>
      </c>
      <c r="E205" s="197" t="s">
        <v>5</v>
      </c>
      <c r="F205" s="207" t="s">
        <v>654</v>
      </c>
      <c r="H205" s="208">
        <v>35.444000000000003</v>
      </c>
      <c r="I205" s="193"/>
      <c r="L205" s="188"/>
      <c r="M205" s="194"/>
      <c r="N205" s="195"/>
      <c r="O205" s="195"/>
      <c r="P205" s="195"/>
      <c r="Q205" s="195"/>
      <c r="R205" s="195"/>
      <c r="S205" s="195"/>
      <c r="T205" s="196"/>
      <c r="AT205" s="197" t="s">
        <v>158</v>
      </c>
      <c r="AU205" s="197" t="s">
        <v>80</v>
      </c>
      <c r="AV205" s="11" t="s">
        <v>80</v>
      </c>
      <c r="AW205" s="11" t="s">
        <v>34</v>
      </c>
      <c r="AX205" s="11" t="s">
        <v>78</v>
      </c>
      <c r="AY205" s="197" t="s">
        <v>149</v>
      </c>
    </row>
    <row r="206" spans="2:65" s="10" customFormat="1" ht="29.85" customHeight="1">
      <c r="B206" s="161"/>
      <c r="D206" s="172" t="s">
        <v>69</v>
      </c>
      <c r="E206" s="173" t="s">
        <v>481</v>
      </c>
      <c r="F206" s="173" t="s">
        <v>482</v>
      </c>
      <c r="I206" s="164"/>
      <c r="J206" s="174">
        <f>BK206</f>
        <v>0</v>
      </c>
      <c r="L206" s="161"/>
      <c r="M206" s="166"/>
      <c r="N206" s="167"/>
      <c r="O206" s="167"/>
      <c r="P206" s="168">
        <f>P207</f>
        <v>0</v>
      </c>
      <c r="Q206" s="167"/>
      <c r="R206" s="168">
        <f>R207</f>
        <v>0</v>
      </c>
      <c r="S206" s="167"/>
      <c r="T206" s="169">
        <f>T207</f>
        <v>0</v>
      </c>
      <c r="AR206" s="162" t="s">
        <v>78</v>
      </c>
      <c r="AT206" s="170" t="s">
        <v>69</v>
      </c>
      <c r="AU206" s="170" t="s">
        <v>78</v>
      </c>
      <c r="AY206" s="162" t="s">
        <v>149</v>
      </c>
      <c r="BK206" s="171">
        <f>BK207</f>
        <v>0</v>
      </c>
    </row>
    <row r="207" spans="2:65" s="1" customFormat="1" ht="22.5" customHeight="1">
      <c r="B207" s="175"/>
      <c r="C207" s="176" t="s">
        <v>469</v>
      </c>
      <c r="D207" s="176" t="s">
        <v>151</v>
      </c>
      <c r="E207" s="177" t="s">
        <v>484</v>
      </c>
      <c r="F207" s="178" t="s">
        <v>485</v>
      </c>
      <c r="G207" s="179" t="s">
        <v>297</v>
      </c>
      <c r="H207" s="180">
        <v>104.17400000000001</v>
      </c>
      <c r="I207" s="181"/>
      <c r="J207" s="182">
        <f>ROUND(I207*H207,2)</f>
        <v>0</v>
      </c>
      <c r="K207" s="178" t="s">
        <v>155</v>
      </c>
      <c r="L207" s="41"/>
      <c r="M207" s="183" t="s">
        <v>5</v>
      </c>
      <c r="N207" s="184" t="s">
        <v>41</v>
      </c>
      <c r="O207" s="42"/>
      <c r="P207" s="185">
        <f>O207*H207</f>
        <v>0</v>
      </c>
      <c r="Q207" s="185">
        <v>0</v>
      </c>
      <c r="R207" s="185">
        <f>Q207*H207</f>
        <v>0</v>
      </c>
      <c r="S207" s="185">
        <v>0</v>
      </c>
      <c r="T207" s="186">
        <f>S207*H207</f>
        <v>0</v>
      </c>
      <c r="AR207" s="24" t="s">
        <v>156</v>
      </c>
      <c r="AT207" s="24" t="s">
        <v>151</v>
      </c>
      <c r="AU207" s="24" t="s">
        <v>80</v>
      </c>
      <c r="AY207" s="24" t="s">
        <v>149</v>
      </c>
      <c r="BE207" s="187">
        <f>IF(N207="základní",J207,0)</f>
        <v>0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24" t="s">
        <v>78</v>
      </c>
      <c r="BK207" s="187">
        <f>ROUND(I207*H207,2)</f>
        <v>0</v>
      </c>
      <c r="BL207" s="24" t="s">
        <v>156</v>
      </c>
      <c r="BM207" s="24" t="s">
        <v>655</v>
      </c>
    </row>
    <row r="208" spans="2:65" s="10" customFormat="1" ht="37.35" customHeight="1">
      <c r="B208" s="161"/>
      <c r="D208" s="162" t="s">
        <v>69</v>
      </c>
      <c r="E208" s="163" t="s">
        <v>487</v>
      </c>
      <c r="F208" s="163" t="s">
        <v>85</v>
      </c>
      <c r="I208" s="164"/>
      <c r="J208" s="165">
        <f>BK208</f>
        <v>0</v>
      </c>
      <c r="L208" s="161"/>
      <c r="M208" s="166"/>
      <c r="N208" s="167"/>
      <c r="O208" s="167"/>
      <c r="P208" s="168">
        <f>P209</f>
        <v>0</v>
      </c>
      <c r="Q208" s="167"/>
      <c r="R208" s="168">
        <f>R209</f>
        <v>0</v>
      </c>
      <c r="S208" s="167"/>
      <c r="T208" s="169">
        <f>T209</f>
        <v>0</v>
      </c>
      <c r="AR208" s="162" t="s">
        <v>177</v>
      </c>
      <c r="AT208" s="170" t="s">
        <v>69</v>
      </c>
      <c r="AU208" s="170" t="s">
        <v>70</v>
      </c>
      <c r="AY208" s="162" t="s">
        <v>149</v>
      </c>
      <c r="BK208" s="171">
        <f>BK209</f>
        <v>0</v>
      </c>
    </row>
    <row r="209" spans="2:65" s="10" customFormat="1" ht="19.95" customHeight="1">
      <c r="B209" s="161"/>
      <c r="D209" s="172" t="s">
        <v>69</v>
      </c>
      <c r="E209" s="173" t="s">
        <v>488</v>
      </c>
      <c r="F209" s="173" t="s">
        <v>489</v>
      </c>
      <c r="I209" s="164"/>
      <c r="J209" s="174">
        <f>BK209</f>
        <v>0</v>
      </c>
      <c r="L209" s="161"/>
      <c r="M209" s="166"/>
      <c r="N209" s="167"/>
      <c r="O209" s="167"/>
      <c r="P209" s="168">
        <f>SUM(P210:P211)</f>
        <v>0</v>
      </c>
      <c r="Q209" s="167"/>
      <c r="R209" s="168">
        <f>SUM(R210:R211)</f>
        <v>0</v>
      </c>
      <c r="S209" s="167"/>
      <c r="T209" s="169">
        <f>SUM(T210:T211)</f>
        <v>0</v>
      </c>
      <c r="AR209" s="162" t="s">
        <v>177</v>
      </c>
      <c r="AT209" s="170" t="s">
        <v>69</v>
      </c>
      <c r="AU209" s="170" t="s">
        <v>78</v>
      </c>
      <c r="AY209" s="162" t="s">
        <v>149</v>
      </c>
      <c r="BK209" s="171">
        <f>SUM(BK210:BK211)</f>
        <v>0</v>
      </c>
    </row>
    <row r="210" spans="2:65" s="1" customFormat="1" ht="22.5" customHeight="1">
      <c r="B210" s="175"/>
      <c r="C210" s="176" t="s">
        <v>473</v>
      </c>
      <c r="D210" s="176" t="s">
        <v>151</v>
      </c>
      <c r="E210" s="177" t="s">
        <v>491</v>
      </c>
      <c r="F210" s="178" t="s">
        <v>492</v>
      </c>
      <c r="G210" s="179" t="s">
        <v>493</v>
      </c>
      <c r="H210" s="180">
        <v>1</v>
      </c>
      <c r="I210" s="181"/>
      <c r="J210" s="182">
        <f>ROUND(I210*H210,2)</f>
        <v>0</v>
      </c>
      <c r="K210" s="178" t="s">
        <v>155</v>
      </c>
      <c r="L210" s="41"/>
      <c r="M210" s="183" t="s">
        <v>5</v>
      </c>
      <c r="N210" s="184" t="s">
        <v>41</v>
      </c>
      <c r="O210" s="42"/>
      <c r="P210" s="185">
        <f>O210*H210</f>
        <v>0</v>
      </c>
      <c r="Q210" s="185">
        <v>0</v>
      </c>
      <c r="R210" s="185">
        <f>Q210*H210</f>
        <v>0</v>
      </c>
      <c r="S210" s="185">
        <v>0</v>
      </c>
      <c r="T210" s="186">
        <f>S210*H210</f>
        <v>0</v>
      </c>
      <c r="AR210" s="24" t="s">
        <v>494</v>
      </c>
      <c r="AT210" s="24" t="s">
        <v>151</v>
      </c>
      <c r="AU210" s="24" t="s">
        <v>80</v>
      </c>
      <c r="AY210" s="24" t="s">
        <v>149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24" t="s">
        <v>78</v>
      </c>
      <c r="BK210" s="187">
        <f>ROUND(I210*H210,2)</f>
        <v>0</v>
      </c>
      <c r="BL210" s="24" t="s">
        <v>494</v>
      </c>
      <c r="BM210" s="24" t="s">
        <v>656</v>
      </c>
    </row>
    <row r="211" spans="2:65" s="1" customFormat="1" ht="22.5" customHeight="1">
      <c r="B211" s="175"/>
      <c r="C211" s="176" t="s">
        <v>477</v>
      </c>
      <c r="D211" s="176" t="s">
        <v>151</v>
      </c>
      <c r="E211" s="177" t="s">
        <v>497</v>
      </c>
      <c r="F211" s="178" t="s">
        <v>498</v>
      </c>
      <c r="G211" s="179" t="s">
        <v>493</v>
      </c>
      <c r="H211" s="180">
        <v>1</v>
      </c>
      <c r="I211" s="181"/>
      <c r="J211" s="182">
        <f>ROUND(I211*H211,2)</f>
        <v>0</v>
      </c>
      <c r="K211" s="178" t="s">
        <v>155</v>
      </c>
      <c r="L211" s="41"/>
      <c r="M211" s="183" t="s">
        <v>5</v>
      </c>
      <c r="N211" s="236" t="s">
        <v>41</v>
      </c>
      <c r="O211" s="237"/>
      <c r="P211" s="238">
        <f>O211*H211</f>
        <v>0</v>
      </c>
      <c r="Q211" s="238">
        <v>0</v>
      </c>
      <c r="R211" s="238">
        <f>Q211*H211</f>
        <v>0</v>
      </c>
      <c r="S211" s="238">
        <v>0</v>
      </c>
      <c r="T211" s="239">
        <f>S211*H211</f>
        <v>0</v>
      </c>
      <c r="AR211" s="24" t="s">
        <v>494</v>
      </c>
      <c r="AT211" s="24" t="s">
        <v>151</v>
      </c>
      <c r="AU211" s="24" t="s">
        <v>80</v>
      </c>
      <c r="AY211" s="24" t="s">
        <v>149</v>
      </c>
      <c r="BE211" s="187">
        <f>IF(N211="základní",J211,0)</f>
        <v>0</v>
      </c>
      <c r="BF211" s="187">
        <f>IF(N211="snížená",J211,0)</f>
        <v>0</v>
      </c>
      <c r="BG211" s="187">
        <f>IF(N211="zákl. přenesená",J211,0)</f>
        <v>0</v>
      </c>
      <c r="BH211" s="187">
        <f>IF(N211="sníž. přenesená",J211,0)</f>
        <v>0</v>
      </c>
      <c r="BI211" s="187">
        <f>IF(N211="nulová",J211,0)</f>
        <v>0</v>
      </c>
      <c r="BJ211" s="24" t="s">
        <v>78</v>
      </c>
      <c r="BK211" s="187">
        <f>ROUND(I211*H211,2)</f>
        <v>0</v>
      </c>
      <c r="BL211" s="24" t="s">
        <v>494</v>
      </c>
      <c r="BM211" s="24" t="s">
        <v>657</v>
      </c>
    </row>
    <row r="212" spans="2:65" s="1" customFormat="1" ht="6.9" customHeight="1">
      <c r="B212" s="56"/>
      <c r="C212" s="57"/>
      <c r="D212" s="57"/>
      <c r="E212" s="57"/>
      <c r="F212" s="57"/>
      <c r="G212" s="57"/>
      <c r="H212" s="57"/>
      <c r="I212" s="128"/>
      <c r="J212" s="57"/>
      <c r="K212" s="57"/>
      <c r="L212" s="41"/>
    </row>
  </sheetData>
  <autoFilter ref="C85:K211"/>
  <mergeCells count="9">
    <mergeCell ref="E76:H76"/>
    <mergeCell ref="E78:H7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8"/>
  <sheetViews>
    <sheetView showGridLines="0" workbookViewId="0">
      <pane ySplit="1" topLeftCell="A2" activePane="bottomLeft" state="frozen"/>
      <selection pane="bottomLeft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75" customWidth="1"/>
    <col min="7" max="7" width="8.7109375" customWidth="1"/>
    <col min="8" max="8" width="11.140625" customWidth="1"/>
    <col min="9" max="9" width="12.7109375" style="99" customWidth="1"/>
    <col min="10" max="10" width="23.42578125" customWidth="1"/>
    <col min="11" max="11" width="15.42578125" customWidth="1"/>
    <col min="13" max="18" width="9.28515625" hidden="1"/>
    <col min="19" max="19" width="8.140625" hidden="1" customWidth="1"/>
    <col min="20" max="20" width="29.710937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70" ht="21.75" customHeight="1">
      <c r="A1" s="21"/>
      <c r="B1" s="100"/>
      <c r="C1" s="100"/>
      <c r="D1" s="101" t="s">
        <v>1</v>
      </c>
      <c r="E1" s="100"/>
      <c r="F1" s="102" t="s">
        <v>87</v>
      </c>
      <c r="G1" s="358" t="s">
        <v>88</v>
      </c>
      <c r="H1" s="358"/>
      <c r="I1" s="103"/>
      <c r="J1" s="102" t="s">
        <v>89</v>
      </c>
      <c r="K1" s="101" t="s">
        <v>90</v>
      </c>
      <c r="L1" s="102" t="s">
        <v>91</v>
      </c>
      <c r="M1" s="102"/>
      <c r="N1" s="102"/>
      <c r="O1" s="102"/>
      <c r="P1" s="102"/>
      <c r="Q1" s="102"/>
      <c r="R1" s="102"/>
      <c r="S1" s="102"/>
      <c r="T1" s="102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" customHeight="1">
      <c r="L2" s="346" t="s">
        <v>8</v>
      </c>
      <c r="M2" s="347"/>
      <c r="N2" s="347"/>
      <c r="O2" s="347"/>
      <c r="P2" s="347"/>
      <c r="Q2" s="347"/>
      <c r="R2" s="347"/>
      <c r="S2" s="347"/>
      <c r="T2" s="347"/>
      <c r="U2" s="347"/>
      <c r="V2" s="347"/>
      <c r="AT2" s="24" t="s">
        <v>86</v>
      </c>
    </row>
    <row r="3" spans="1:70" ht="6.9" customHeight="1">
      <c r="B3" s="25"/>
      <c r="C3" s="26"/>
      <c r="D3" s="26"/>
      <c r="E3" s="26"/>
      <c r="F3" s="26"/>
      <c r="G3" s="26"/>
      <c r="H3" s="26"/>
      <c r="I3" s="105"/>
      <c r="J3" s="26"/>
      <c r="K3" s="27"/>
      <c r="AT3" s="24" t="s">
        <v>80</v>
      </c>
    </row>
    <row r="4" spans="1:70" ht="36.9" customHeight="1">
      <c r="B4" s="28"/>
      <c r="C4" s="29"/>
      <c r="D4" s="30" t="s">
        <v>96</v>
      </c>
      <c r="E4" s="29"/>
      <c r="F4" s="29"/>
      <c r="G4" s="29"/>
      <c r="H4" s="29"/>
      <c r="I4" s="106"/>
      <c r="J4" s="29"/>
      <c r="K4" s="31"/>
      <c r="M4" s="32" t="s">
        <v>13</v>
      </c>
      <c r="AT4" s="24" t="s">
        <v>6</v>
      </c>
    </row>
    <row r="5" spans="1:70" ht="6.9" customHeight="1">
      <c r="B5" s="28"/>
      <c r="C5" s="29"/>
      <c r="D5" s="29"/>
      <c r="E5" s="29"/>
      <c r="F5" s="29"/>
      <c r="G5" s="29"/>
      <c r="H5" s="29"/>
      <c r="I5" s="106"/>
      <c r="J5" s="29"/>
      <c r="K5" s="31"/>
    </row>
    <row r="6" spans="1:70" ht="13.2">
      <c r="B6" s="28"/>
      <c r="C6" s="29"/>
      <c r="D6" s="37" t="s">
        <v>18</v>
      </c>
      <c r="E6" s="29"/>
      <c r="F6" s="29"/>
      <c r="G6" s="29"/>
      <c r="H6" s="29"/>
      <c r="I6" s="106"/>
      <c r="J6" s="29"/>
      <c r="K6" s="31"/>
    </row>
    <row r="7" spans="1:70" ht="22.5" customHeight="1">
      <c r="B7" s="28"/>
      <c r="C7" s="29"/>
      <c r="D7" s="29"/>
      <c r="E7" s="359" t="str">
        <f>'Rekapitulace stavby'!K6</f>
        <v>Oprava kanalizace ulice Hamerská</v>
      </c>
      <c r="F7" s="360"/>
      <c r="G7" s="360"/>
      <c r="H7" s="360"/>
      <c r="I7" s="106"/>
      <c r="J7" s="29"/>
      <c r="K7" s="31"/>
    </row>
    <row r="8" spans="1:70" s="1" customFormat="1" ht="13.2">
      <c r="B8" s="41"/>
      <c r="C8" s="42"/>
      <c r="D8" s="37" t="s">
        <v>105</v>
      </c>
      <c r="E8" s="42"/>
      <c r="F8" s="42"/>
      <c r="G8" s="42"/>
      <c r="H8" s="42"/>
      <c r="I8" s="107"/>
      <c r="J8" s="42"/>
      <c r="K8" s="45"/>
    </row>
    <row r="9" spans="1:70" s="1" customFormat="1" ht="36.9" customHeight="1">
      <c r="B9" s="41"/>
      <c r="C9" s="42"/>
      <c r="D9" s="42"/>
      <c r="E9" s="361" t="s">
        <v>658</v>
      </c>
      <c r="F9" s="362"/>
      <c r="G9" s="362"/>
      <c r="H9" s="362"/>
      <c r="I9" s="107"/>
      <c r="J9" s="42"/>
      <c r="K9" s="45"/>
    </row>
    <row r="10" spans="1:70" s="1" customFormat="1">
      <c r="B10" s="41"/>
      <c r="C10" s="42"/>
      <c r="D10" s="42"/>
      <c r="E10" s="42"/>
      <c r="F10" s="42"/>
      <c r="G10" s="42"/>
      <c r="H10" s="42"/>
      <c r="I10" s="107"/>
      <c r="J10" s="42"/>
      <c r="K10" s="45"/>
    </row>
    <row r="11" spans="1:70" s="1" customFormat="1" ht="14.4" customHeight="1">
      <c r="B11" s="41"/>
      <c r="C11" s="42"/>
      <c r="D11" s="37" t="s">
        <v>20</v>
      </c>
      <c r="E11" s="42"/>
      <c r="F11" s="35" t="s">
        <v>5</v>
      </c>
      <c r="G11" s="42"/>
      <c r="H11" s="42"/>
      <c r="I11" s="108" t="s">
        <v>21</v>
      </c>
      <c r="J11" s="35" t="s">
        <v>5</v>
      </c>
      <c r="K11" s="45"/>
    </row>
    <row r="12" spans="1:70" s="1" customFormat="1" ht="14.4" customHeight="1">
      <c r="B12" s="41"/>
      <c r="C12" s="42"/>
      <c r="D12" s="37" t="s">
        <v>22</v>
      </c>
      <c r="E12" s="42"/>
      <c r="F12" s="35" t="s">
        <v>23</v>
      </c>
      <c r="G12" s="42"/>
      <c r="H12" s="42"/>
      <c r="I12" s="108" t="s">
        <v>24</v>
      </c>
      <c r="J12" s="109" t="str">
        <f>'Rekapitulace stavby'!AN8</f>
        <v>27.3.2017</v>
      </c>
      <c r="K12" s="45"/>
    </row>
    <row r="13" spans="1:70" s="1" customFormat="1" ht="10.95" customHeight="1">
      <c r="B13" s="41"/>
      <c r="C13" s="42"/>
      <c r="D13" s="42"/>
      <c r="E13" s="42"/>
      <c r="F13" s="42"/>
      <c r="G13" s="42"/>
      <c r="H13" s="42"/>
      <c r="I13" s="107"/>
      <c r="J13" s="42"/>
      <c r="K13" s="45"/>
    </row>
    <row r="14" spans="1:70" s="1" customFormat="1" ht="14.4" customHeight="1">
      <c r="B14" s="41"/>
      <c r="C14" s="42"/>
      <c r="D14" s="37" t="s">
        <v>26</v>
      </c>
      <c r="E14" s="42"/>
      <c r="F14" s="42"/>
      <c r="G14" s="42"/>
      <c r="H14" s="42"/>
      <c r="I14" s="108" t="s">
        <v>27</v>
      </c>
      <c r="J14" s="35" t="s">
        <v>5</v>
      </c>
      <c r="K14" s="45"/>
    </row>
    <row r="15" spans="1:70" s="1" customFormat="1" ht="18" customHeight="1">
      <c r="B15" s="41"/>
      <c r="C15" s="42"/>
      <c r="D15" s="42"/>
      <c r="E15" s="35" t="s">
        <v>28</v>
      </c>
      <c r="F15" s="42"/>
      <c r="G15" s="42"/>
      <c r="H15" s="42"/>
      <c r="I15" s="108" t="s">
        <v>29</v>
      </c>
      <c r="J15" s="35" t="s">
        <v>5</v>
      </c>
      <c r="K15" s="45"/>
    </row>
    <row r="16" spans="1:70" s="1" customFormat="1" ht="6.9" customHeight="1">
      <c r="B16" s="41"/>
      <c r="C16" s="42"/>
      <c r="D16" s="42"/>
      <c r="E16" s="42"/>
      <c r="F16" s="42"/>
      <c r="G16" s="42"/>
      <c r="H16" s="42"/>
      <c r="I16" s="107"/>
      <c r="J16" s="42"/>
      <c r="K16" s="45"/>
    </row>
    <row r="17" spans="2:11" s="1" customFormat="1" ht="14.4" customHeight="1">
      <c r="B17" s="41"/>
      <c r="C17" s="42"/>
      <c r="D17" s="37" t="s">
        <v>30</v>
      </c>
      <c r="E17" s="42"/>
      <c r="F17" s="42"/>
      <c r="G17" s="42"/>
      <c r="H17" s="42"/>
      <c r="I17" s="108" t="s">
        <v>27</v>
      </c>
      <c r="J17" s="35" t="str">
        <f>IF('Rekapitulace stavby'!AN13="Vyplň údaj","",IF('Rekapitulace stavby'!AN13="","",'Rekapitulace stavby'!AN13))</f>
        <v/>
      </c>
      <c r="K17" s="45"/>
    </row>
    <row r="18" spans="2:11" s="1" customFormat="1" ht="18" customHeight="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08" t="s">
        <v>29</v>
      </c>
      <c r="J18" s="35" t="str">
        <f>IF('Rekapitulace stavby'!AN14="Vyplň údaj","",IF('Rekapitulace stavby'!AN14="","",'Rekapitulace stavby'!AN14))</f>
        <v/>
      </c>
      <c r="K18" s="45"/>
    </row>
    <row r="19" spans="2:11" s="1" customFormat="1" ht="6.9" customHeight="1">
      <c r="B19" s="41"/>
      <c r="C19" s="42"/>
      <c r="D19" s="42"/>
      <c r="E19" s="42"/>
      <c r="F19" s="42"/>
      <c r="G19" s="42"/>
      <c r="H19" s="42"/>
      <c r="I19" s="107"/>
      <c r="J19" s="42"/>
      <c r="K19" s="45"/>
    </row>
    <row r="20" spans="2:11" s="1" customFormat="1" ht="14.4" customHeight="1">
      <c r="B20" s="41"/>
      <c r="C20" s="42"/>
      <c r="D20" s="37" t="s">
        <v>32</v>
      </c>
      <c r="E20" s="42"/>
      <c r="F20" s="42"/>
      <c r="G20" s="42"/>
      <c r="H20" s="42"/>
      <c r="I20" s="108" t="s">
        <v>27</v>
      </c>
      <c r="J20" s="35" t="s">
        <v>5</v>
      </c>
      <c r="K20" s="45"/>
    </row>
    <row r="21" spans="2:11" s="1" customFormat="1" ht="18" customHeight="1">
      <c r="B21" s="41"/>
      <c r="C21" s="42"/>
      <c r="D21" s="42"/>
      <c r="E21" s="35" t="s">
        <v>33</v>
      </c>
      <c r="F21" s="42"/>
      <c r="G21" s="42"/>
      <c r="H21" s="42"/>
      <c r="I21" s="108" t="s">
        <v>29</v>
      </c>
      <c r="J21" s="35" t="s">
        <v>5</v>
      </c>
      <c r="K21" s="45"/>
    </row>
    <row r="22" spans="2:11" s="1" customFormat="1" ht="6.9" customHeight="1">
      <c r="B22" s="41"/>
      <c r="C22" s="42"/>
      <c r="D22" s="42"/>
      <c r="E22" s="42"/>
      <c r="F22" s="42"/>
      <c r="G22" s="42"/>
      <c r="H22" s="42"/>
      <c r="I22" s="107"/>
      <c r="J22" s="42"/>
      <c r="K22" s="45"/>
    </row>
    <row r="23" spans="2:11" s="1" customFormat="1" ht="14.4" customHeight="1">
      <c r="B23" s="41"/>
      <c r="C23" s="42"/>
      <c r="D23" s="37" t="s">
        <v>35</v>
      </c>
      <c r="E23" s="42"/>
      <c r="F23" s="42"/>
      <c r="G23" s="42"/>
      <c r="H23" s="42"/>
      <c r="I23" s="107"/>
      <c r="J23" s="42"/>
      <c r="K23" s="45"/>
    </row>
    <row r="24" spans="2:11" s="6" customFormat="1" ht="22.5" customHeight="1">
      <c r="B24" s="110"/>
      <c r="C24" s="111"/>
      <c r="D24" s="111"/>
      <c r="E24" s="325" t="s">
        <v>5</v>
      </c>
      <c r="F24" s="325"/>
      <c r="G24" s="325"/>
      <c r="H24" s="325"/>
      <c r="I24" s="112"/>
      <c r="J24" s="111"/>
      <c r="K24" s="113"/>
    </row>
    <row r="25" spans="2:11" s="1" customFormat="1" ht="6.9" customHeight="1">
      <c r="B25" s="41"/>
      <c r="C25" s="42"/>
      <c r="D25" s="42"/>
      <c r="E25" s="42"/>
      <c r="F25" s="42"/>
      <c r="G25" s="42"/>
      <c r="H25" s="42"/>
      <c r="I25" s="107"/>
      <c r="J25" s="42"/>
      <c r="K25" s="45"/>
    </row>
    <row r="26" spans="2:11" s="1" customFormat="1" ht="6.9" customHeight="1">
      <c r="B26" s="41"/>
      <c r="C26" s="42"/>
      <c r="D26" s="68"/>
      <c r="E26" s="68"/>
      <c r="F26" s="68"/>
      <c r="G26" s="68"/>
      <c r="H26" s="68"/>
      <c r="I26" s="114"/>
      <c r="J26" s="68"/>
      <c r="K26" s="115"/>
    </row>
    <row r="27" spans="2:11" s="1" customFormat="1" ht="25.35" customHeight="1">
      <c r="B27" s="41"/>
      <c r="C27" s="42"/>
      <c r="D27" s="116" t="s">
        <v>36</v>
      </c>
      <c r="E27" s="42"/>
      <c r="F27" s="42"/>
      <c r="G27" s="42"/>
      <c r="H27" s="42"/>
      <c r="I27" s="107"/>
      <c r="J27" s="117">
        <f>ROUND(J79,2)</f>
        <v>0</v>
      </c>
      <c r="K27" s="45"/>
    </row>
    <row r="28" spans="2:11" s="1" customFormat="1" ht="6.9" customHeight="1">
      <c r="B28" s="41"/>
      <c r="C28" s="42"/>
      <c r="D28" s="68"/>
      <c r="E28" s="68"/>
      <c r="F28" s="68"/>
      <c r="G28" s="68"/>
      <c r="H28" s="68"/>
      <c r="I28" s="114"/>
      <c r="J28" s="68"/>
      <c r="K28" s="115"/>
    </row>
    <row r="29" spans="2:11" s="1" customFormat="1" ht="14.4" customHeight="1">
      <c r="B29" s="41"/>
      <c r="C29" s="42"/>
      <c r="D29" s="42"/>
      <c r="E29" s="42"/>
      <c r="F29" s="46" t="s">
        <v>38</v>
      </c>
      <c r="G29" s="42"/>
      <c r="H29" s="42"/>
      <c r="I29" s="118" t="s">
        <v>37</v>
      </c>
      <c r="J29" s="46" t="s">
        <v>39</v>
      </c>
      <c r="K29" s="45"/>
    </row>
    <row r="30" spans="2:11" s="1" customFormat="1" ht="14.4" customHeight="1">
      <c r="B30" s="41"/>
      <c r="C30" s="42"/>
      <c r="D30" s="49" t="s">
        <v>40</v>
      </c>
      <c r="E30" s="49" t="s">
        <v>41</v>
      </c>
      <c r="F30" s="119">
        <f>ROUND(SUM(BE79:BE87), 2)</f>
        <v>0</v>
      </c>
      <c r="G30" s="42"/>
      <c r="H30" s="42"/>
      <c r="I30" s="120">
        <v>0.21</v>
      </c>
      <c r="J30" s="119">
        <f>ROUND(ROUND((SUM(BE79:BE87)), 2)*I30, 2)</f>
        <v>0</v>
      </c>
      <c r="K30" s="45"/>
    </row>
    <row r="31" spans="2:11" s="1" customFormat="1" ht="14.4" customHeight="1">
      <c r="B31" s="41"/>
      <c r="C31" s="42"/>
      <c r="D31" s="42"/>
      <c r="E31" s="49" t="s">
        <v>42</v>
      </c>
      <c r="F31" s="119">
        <f>ROUND(SUM(BF79:BF87), 2)</f>
        <v>0</v>
      </c>
      <c r="G31" s="42"/>
      <c r="H31" s="42"/>
      <c r="I31" s="120">
        <v>0.15</v>
      </c>
      <c r="J31" s="119">
        <f>ROUND(ROUND((SUM(BF79:BF87)), 2)*I31, 2)</f>
        <v>0</v>
      </c>
      <c r="K31" s="45"/>
    </row>
    <row r="32" spans="2:11" s="1" customFormat="1" ht="14.4" hidden="1" customHeight="1">
      <c r="B32" s="41"/>
      <c r="C32" s="42"/>
      <c r="D32" s="42"/>
      <c r="E32" s="49" t="s">
        <v>43</v>
      </c>
      <c r="F32" s="119">
        <f>ROUND(SUM(BG79:BG87), 2)</f>
        <v>0</v>
      </c>
      <c r="G32" s="42"/>
      <c r="H32" s="42"/>
      <c r="I32" s="120">
        <v>0.21</v>
      </c>
      <c r="J32" s="119">
        <v>0</v>
      </c>
      <c r="K32" s="45"/>
    </row>
    <row r="33" spans="2:11" s="1" customFormat="1" ht="14.4" hidden="1" customHeight="1">
      <c r="B33" s="41"/>
      <c r="C33" s="42"/>
      <c r="D33" s="42"/>
      <c r="E33" s="49" t="s">
        <v>44</v>
      </c>
      <c r="F33" s="119">
        <f>ROUND(SUM(BH79:BH87), 2)</f>
        <v>0</v>
      </c>
      <c r="G33" s="42"/>
      <c r="H33" s="42"/>
      <c r="I33" s="120">
        <v>0.15</v>
      </c>
      <c r="J33" s="119">
        <v>0</v>
      </c>
      <c r="K33" s="45"/>
    </row>
    <row r="34" spans="2:11" s="1" customFormat="1" ht="14.4" hidden="1" customHeight="1">
      <c r="B34" s="41"/>
      <c r="C34" s="42"/>
      <c r="D34" s="42"/>
      <c r="E34" s="49" t="s">
        <v>45</v>
      </c>
      <c r="F34" s="119">
        <f>ROUND(SUM(BI79:BI87), 2)</f>
        <v>0</v>
      </c>
      <c r="G34" s="42"/>
      <c r="H34" s="42"/>
      <c r="I34" s="120">
        <v>0</v>
      </c>
      <c r="J34" s="119">
        <v>0</v>
      </c>
      <c r="K34" s="45"/>
    </row>
    <row r="35" spans="2:11" s="1" customFormat="1" ht="6.9" customHeight="1">
      <c r="B35" s="41"/>
      <c r="C35" s="42"/>
      <c r="D35" s="42"/>
      <c r="E35" s="42"/>
      <c r="F35" s="42"/>
      <c r="G35" s="42"/>
      <c r="H35" s="42"/>
      <c r="I35" s="107"/>
      <c r="J35" s="42"/>
      <c r="K35" s="45"/>
    </row>
    <row r="36" spans="2:11" s="1" customFormat="1" ht="25.35" customHeight="1">
      <c r="B36" s="41"/>
      <c r="C36" s="121"/>
      <c r="D36" s="122" t="s">
        <v>46</v>
      </c>
      <c r="E36" s="71"/>
      <c r="F36" s="71"/>
      <c r="G36" s="123" t="s">
        <v>47</v>
      </c>
      <c r="H36" s="124" t="s">
        <v>48</v>
      </c>
      <c r="I36" s="125"/>
      <c r="J36" s="126">
        <f>SUM(J27:J34)</f>
        <v>0</v>
      </c>
      <c r="K36" s="127"/>
    </row>
    <row r="37" spans="2:11" s="1" customFormat="1" ht="14.4" customHeight="1">
      <c r="B37" s="56"/>
      <c r="C37" s="57"/>
      <c r="D37" s="57"/>
      <c r="E37" s="57"/>
      <c r="F37" s="57"/>
      <c r="G37" s="57"/>
      <c r="H37" s="57"/>
      <c r="I37" s="128"/>
      <c r="J37" s="57"/>
      <c r="K37" s="58"/>
    </row>
    <row r="41" spans="2:11" s="1" customFormat="1" ht="6.9" customHeight="1">
      <c r="B41" s="59"/>
      <c r="C41" s="60"/>
      <c r="D41" s="60"/>
      <c r="E41" s="60"/>
      <c r="F41" s="60"/>
      <c r="G41" s="60"/>
      <c r="H41" s="60"/>
      <c r="I41" s="129"/>
      <c r="J41" s="60"/>
      <c r="K41" s="130"/>
    </row>
    <row r="42" spans="2:11" s="1" customFormat="1" ht="36.9" customHeight="1">
      <c r="B42" s="41"/>
      <c r="C42" s="30" t="s">
        <v>117</v>
      </c>
      <c r="D42" s="42"/>
      <c r="E42" s="42"/>
      <c r="F42" s="42"/>
      <c r="G42" s="42"/>
      <c r="H42" s="42"/>
      <c r="I42" s="107"/>
      <c r="J42" s="42"/>
      <c r="K42" s="45"/>
    </row>
    <row r="43" spans="2:11" s="1" customFormat="1" ht="6.9" customHeight="1">
      <c r="B43" s="41"/>
      <c r="C43" s="42"/>
      <c r="D43" s="42"/>
      <c r="E43" s="42"/>
      <c r="F43" s="42"/>
      <c r="G43" s="42"/>
      <c r="H43" s="42"/>
      <c r="I43" s="107"/>
      <c r="J43" s="42"/>
      <c r="K43" s="45"/>
    </row>
    <row r="44" spans="2:11" s="1" customFormat="1" ht="14.4" customHeight="1">
      <c r="B44" s="41"/>
      <c r="C44" s="37" t="s">
        <v>18</v>
      </c>
      <c r="D44" s="42"/>
      <c r="E44" s="42"/>
      <c r="F44" s="42"/>
      <c r="G44" s="42"/>
      <c r="H44" s="42"/>
      <c r="I44" s="107"/>
      <c r="J44" s="42"/>
      <c r="K44" s="45"/>
    </row>
    <row r="45" spans="2:11" s="1" customFormat="1" ht="22.5" customHeight="1">
      <c r="B45" s="41"/>
      <c r="C45" s="42"/>
      <c r="D45" s="42"/>
      <c r="E45" s="359" t="str">
        <f>E7</f>
        <v>Oprava kanalizace ulice Hamerská</v>
      </c>
      <c r="F45" s="360"/>
      <c r="G45" s="360"/>
      <c r="H45" s="360"/>
      <c r="I45" s="107"/>
      <c r="J45" s="42"/>
      <c r="K45" s="45"/>
    </row>
    <row r="46" spans="2:11" s="1" customFormat="1" ht="14.4" customHeight="1">
      <c r="B46" s="41"/>
      <c r="C46" s="37" t="s">
        <v>105</v>
      </c>
      <c r="D46" s="42"/>
      <c r="E46" s="42"/>
      <c r="F46" s="42"/>
      <c r="G46" s="42"/>
      <c r="H46" s="42"/>
      <c r="I46" s="107"/>
      <c r="J46" s="42"/>
      <c r="K46" s="45"/>
    </row>
    <row r="47" spans="2:11" s="1" customFormat="1" ht="23.25" customHeight="1">
      <c r="B47" s="41"/>
      <c r="C47" s="42"/>
      <c r="D47" s="42"/>
      <c r="E47" s="361" t="str">
        <f>E9</f>
        <v>03 - Vedlejší rozpočtové náklady</v>
      </c>
      <c r="F47" s="362"/>
      <c r="G47" s="362"/>
      <c r="H47" s="362"/>
      <c r="I47" s="107"/>
      <c r="J47" s="42"/>
      <c r="K47" s="45"/>
    </row>
    <row r="48" spans="2:11" s="1" customFormat="1" ht="6.9" customHeight="1">
      <c r="B48" s="41"/>
      <c r="C48" s="42"/>
      <c r="D48" s="42"/>
      <c r="E48" s="42"/>
      <c r="F48" s="42"/>
      <c r="G48" s="42"/>
      <c r="H48" s="42"/>
      <c r="I48" s="107"/>
      <c r="J48" s="42"/>
      <c r="K48" s="45"/>
    </row>
    <row r="49" spans="2:47" s="1" customFormat="1" ht="18" customHeight="1">
      <c r="B49" s="41"/>
      <c r="C49" s="37" t="s">
        <v>22</v>
      </c>
      <c r="D49" s="42"/>
      <c r="E49" s="42"/>
      <c r="F49" s="35" t="str">
        <f>F12</f>
        <v>Zubří</v>
      </c>
      <c r="G49" s="42"/>
      <c r="H49" s="42"/>
      <c r="I49" s="108" t="s">
        <v>24</v>
      </c>
      <c r="J49" s="109" t="str">
        <f>IF(J12="","",J12)</f>
        <v>27.3.2017</v>
      </c>
      <c r="K49" s="45"/>
    </row>
    <row r="50" spans="2:47" s="1" customFormat="1" ht="6.9" customHeight="1">
      <c r="B50" s="41"/>
      <c r="C50" s="42"/>
      <c r="D50" s="42"/>
      <c r="E50" s="42"/>
      <c r="F50" s="42"/>
      <c r="G50" s="42"/>
      <c r="H50" s="42"/>
      <c r="I50" s="107"/>
      <c r="J50" s="42"/>
      <c r="K50" s="45"/>
    </row>
    <row r="51" spans="2:47" s="1" customFormat="1" ht="13.2">
      <c r="B51" s="41"/>
      <c r="C51" s="37" t="s">
        <v>26</v>
      </c>
      <c r="D51" s="42"/>
      <c r="E51" s="42"/>
      <c r="F51" s="35" t="str">
        <f>E15</f>
        <v>Město Zubří</v>
      </c>
      <c r="G51" s="42"/>
      <c r="H51" s="42"/>
      <c r="I51" s="108" t="s">
        <v>32</v>
      </c>
      <c r="J51" s="35" t="str">
        <f>E21</f>
        <v>Ing.Svoboda</v>
      </c>
      <c r="K51" s="45"/>
    </row>
    <row r="52" spans="2:47" s="1" customFormat="1" ht="14.4" customHeight="1">
      <c r="B52" s="41"/>
      <c r="C52" s="37" t="s">
        <v>30</v>
      </c>
      <c r="D52" s="42"/>
      <c r="E52" s="42"/>
      <c r="F52" s="35" t="str">
        <f>IF(E18="","",E18)</f>
        <v/>
      </c>
      <c r="G52" s="42"/>
      <c r="H52" s="42"/>
      <c r="I52" s="107"/>
      <c r="J52" s="42"/>
      <c r="K52" s="45"/>
    </row>
    <row r="53" spans="2:47" s="1" customFormat="1" ht="10.35" customHeight="1">
      <c r="B53" s="41"/>
      <c r="C53" s="42"/>
      <c r="D53" s="42"/>
      <c r="E53" s="42"/>
      <c r="F53" s="42"/>
      <c r="G53" s="42"/>
      <c r="H53" s="42"/>
      <c r="I53" s="107"/>
      <c r="J53" s="42"/>
      <c r="K53" s="45"/>
    </row>
    <row r="54" spans="2:47" s="1" customFormat="1" ht="29.25" customHeight="1">
      <c r="B54" s="41"/>
      <c r="C54" s="131" t="s">
        <v>118</v>
      </c>
      <c r="D54" s="121"/>
      <c r="E54" s="121"/>
      <c r="F54" s="121"/>
      <c r="G54" s="121"/>
      <c r="H54" s="121"/>
      <c r="I54" s="132"/>
      <c r="J54" s="133" t="s">
        <v>119</v>
      </c>
      <c r="K54" s="134"/>
    </row>
    <row r="55" spans="2:47" s="1" customFormat="1" ht="10.35" customHeight="1">
      <c r="B55" s="41"/>
      <c r="C55" s="42"/>
      <c r="D55" s="42"/>
      <c r="E55" s="42"/>
      <c r="F55" s="42"/>
      <c r="G55" s="42"/>
      <c r="H55" s="42"/>
      <c r="I55" s="107"/>
      <c r="J55" s="42"/>
      <c r="K55" s="45"/>
    </row>
    <row r="56" spans="2:47" s="1" customFormat="1" ht="29.25" customHeight="1">
      <c r="B56" s="41"/>
      <c r="C56" s="135" t="s">
        <v>120</v>
      </c>
      <c r="D56" s="42"/>
      <c r="E56" s="42"/>
      <c r="F56" s="42"/>
      <c r="G56" s="42"/>
      <c r="H56" s="42"/>
      <c r="I56" s="107"/>
      <c r="J56" s="117">
        <f>J79</f>
        <v>0</v>
      </c>
      <c r="K56" s="45"/>
      <c r="AU56" s="24" t="s">
        <v>121</v>
      </c>
    </row>
    <row r="57" spans="2:47" s="7" customFormat="1" ht="24.9" customHeight="1">
      <c r="B57" s="136"/>
      <c r="C57" s="137"/>
      <c r="D57" s="138" t="s">
        <v>131</v>
      </c>
      <c r="E57" s="139"/>
      <c r="F57" s="139"/>
      <c r="G57" s="139"/>
      <c r="H57" s="139"/>
      <c r="I57" s="140"/>
      <c r="J57" s="141">
        <f>J80</f>
        <v>0</v>
      </c>
      <c r="K57" s="142"/>
    </row>
    <row r="58" spans="2:47" s="8" customFormat="1" ht="19.95" customHeight="1">
      <c r="B58" s="143"/>
      <c r="C58" s="144"/>
      <c r="D58" s="145" t="s">
        <v>659</v>
      </c>
      <c r="E58" s="146"/>
      <c r="F58" s="146"/>
      <c r="G58" s="146"/>
      <c r="H58" s="146"/>
      <c r="I58" s="147"/>
      <c r="J58" s="148">
        <f>J81</f>
        <v>0</v>
      </c>
      <c r="K58" s="149"/>
    </row>
    <row r="59" spans="2:47" s="8" customFormat="1" ht="19.95" customHeight="1">
      <c r="B59" s="143"/>
      <c r="C59" s="144"/>
      <c r="D59" s="145" t="s">
        <v>660</v>
      </c>
      <c r="E59" s="146"/>
      <c r="F59" s="146"/>
      <c r="G59" s="146"/>
      <c r="H59" s="146"/>
      <c r="I59" s="147"/>
      <c r="J59" s="148">
        <f>J86</f>
        <v>0</v>
      </c>
      <c r="K59" s="149"/>
    </row>
    <row r="60" spans="2:47" s="1" customFormat="1" ht="21.75" customHeight="1">
      <c r="B60" s="41"/>
      <c r="C60" s="42"/>
      <c r="D60" s="42"/>
      <c r="E60" s="42"/>
      <c r="F60" s="42"/>
      <c r="G60" s="42"/>
      <c r="H60" s="42"/>
      <c r="I60" s="107"/>
      <c r="J60" s="42"/>
      <c r="K60" s="45"/>
    </row>
    <row r="61" spans="2:47" s="1" customFormat="1" ht="6.9" customHeight="1">
      <c r="B61" s="56"/>
      <c r="C61" s="57"/>
      <c r="D61" s="57"/>
      <c r="E61" s="57"/>
      <c r="F61" s="57"/>
      <c r="G61" s="57"/>
      <c r="H61" s="57"/>
      <c r="I61" s="128"/>
      <c r="J61" s="57"/>
      <c r="K61" s="58"/>
    </row>
    <row r="65" spans="2:63" s="1" customFormat="1" ht="6.9" customHeight="1">
      <c r="B65" s="59"/>
      <c r="C65" s="60"/>
      <c r="D65" s="60"/>
      <c r="E65" s="60"/>
      <c r="F65" s="60"/>
      <c r="G65" s="60"/>
      <c r="H65" s="60"/>
      <c r="I65" s="129"/>
      <c r="J65" s="60"/>
      <c r="K65" s="60"/>
      <c r="L65" s="41"/>
    </row>
    <row r="66" spans="2:63" s="1" customFormat="1" ht="36.9" customHeight="1">
      <c r="B66" s="41"/>
      <c r="C66" s="61" t="s">
        <v>133</v>
      </c>
      <c r="L66" s="41"/>
    </row>
    <row r="67" spans="2:63" s="1" customFormat="1" ht="6.9" customHeight="1">
      <c r="B67" s="41"/>
      <c r="L67" s="41"/>
    </row>
    <row r="68" spans="2:63" s="1" customFormat="1" ht="14.4" customHeight="1">
      <c r="B68" s="41"/>
      <c r="C68" s="63" t="s">
        <v>18</v>
      </c>
      <c r="L68" s="41"/>
    </row>
    <row r="69" spans="2:63" s="1" customFormat="1" ht="22.5" customHeight="1">
      <c r="B69" s="41"/>
      <c r="E69" s="355" t="str">
        <f>E7</f>
        <v>Oprava kanalizace ulice Hamerská</v>
      </c>
      <c r="F69" s="356"/>
      <c r="G69" s="356"/>
      <c r="H69" s="356"/>
      <c r="L69" s="41"/>
    </row>
    <row r="70" spans="2:63" s="1" customFormat="1" ht="14.4" customHeight="1">
      <c r="B70" s="41"/>
      <c r="C70" s="63" t="s">
        <v>105</v>
      </c>
      <c r="L70" s="41"/>
    </row>
    <row r="71" spans="2:63" s="1" customFormat="1" ht="23.25" customHeight="1">
      <c r="B71" s="41"/>
      <c r="E71" s="353" t="str">
        <f>E9</f>
        <v>03 - Vedlejší rozpočtové náklady</v>
      </c>
      <c r="F71" s="357"/>
      <c r="G71" s="357"/>
      <c r="H71" s="357"/>
      <c r="L71" s="41"/>
    </row>
    <row r="72" spans="2:63" s="1" customFormat="1" ht="6.9" customHeight="1">
      <c r="B72" s="41"/>
      <c r="L72" s="41"/>
    </row>
    <row r="73" spans="2:63" s="1" customFormat="1" ht="18" customHeight="1">
      <c r="B73" s="41"/>
      <c r="C73" s="63" t="s">
        <v>22</v>
      </c>
      <c r="F73" s="150" t="str">
        <f>F12</f>
        <v>Zubří</v>
      </c>
      <c r="I73" s="151" t="s">
        <v>24</v>
      </c>
      <c r="J73" s="67" t="str">
        <f>IF(J12="","",J12)</f>
        <v>27.3.2017</v>
      </c>
      <c r="L73" s="41"/>
    </row>
    <row r="74" spans="2:63" s="1" customFormat="1" ht="6.9" customHeight="1">
      <c r="B74" s="41"/>
      <c r="L74" s="41"/>
    </row>
    <row r="75" spans="2:63" s="1" customFormat="1" ht="13.2">
      <c r="B75" s="41"/>
      <c r="C75" s="63" t="s">
        <v>26</v>
      </c>
      <c r="F75" s="150" t="str">
        <f>E15</f>
        <v>Město Zubří</v>
      </c>
      <c r="I75" s="151" t="s">
        <v>32</v>
      </c>
      <c r="J75" s="150" t="str">
        <f>E21</f>
        <v>Ing.Svoboda</v>
      </c>
      <c r="L75" s="41"/>
    </row>
    <row r="76" spans="2:63" s="1" customFormat="1" ht="14.4" customHeight="1">
      <c r="B76" s="41"/>
      <c r="C76" s="63" t="s">
        <v>30</v>
      </c>
      <c r="F76" s="150" t="str">
        <f>IF(E18="","",E18)</f>
        <v/>
      </c>
      <c r="L76" s="41"/>
    </row>
    <row r="77" spans="2:63" s="1" customFormat="1" ht="10.35" customHeight="1">
      <c r="B77" s="41"/>
      <c r="L77" s="41"/>
    </row>
    <row r="78" spans="2:63" s="9" customFormat="1" ht="29.25" customHeight="1">
      <c r="B78" s="152"/>
      <c r="C78" s="153" t="s">
        <v>134</v>
      </c>
      <c r="D78" s="154" t="s">
        <v>55</v>
      </c>
      <c r="E78" s="154" t="s">
        <v>51</v>
      </c>
      <c r="F78" s="154" t="s">
        <v>135</v>
      </c>
      <c r="G78" s="154" t="s">
        <v>136</v>
      </c>
      <c r="H78" s="154" t="s">
        <v>137</v>
      </c>
      <c r="I78" s="155" t="s">
        <v>138</v>
      </c>
      <c r="J78" s="154" t="s">
        <v>119</v>
      </c>
      <c r="K78" s="156" t="s">
        <v>139</v>
      </c>
      <c r="L78" s="152"/>
      <c r="M78" s="73" t="s">
        <v>140</v>
      </c>
      <c r="N78" s="74" t="s">
        <v>40</v>
      </c>
      <c r="O78" s="74" t="s">
        <v>141</v>
      </c>
      <c r="P78" s="74" t="s">
        <v>142</v>
      </c>
      <c r="Q78" s="74" t="s">
        <v>143</v>
      </c>
      <c r="R78" s="74" t="s">
        <v>144</v>
      </c>
      <c r="S78" s="74" t="s">
        <v>145</v>
      </c>
      <c r="T78" s="75" t="s">
        <v>146</v>
      </c>
    </row>
    <row r="79" spans="2:63" s="1" customFormat="1" ht="29.25" customHeight="1">
      <c r="B79" s="41"/>
      <c r="C79" s="77" t="s">
        <v>120</v>
      </c>
      <c r="J79" s="157">
        <f>BK79</f>
        <v>0</v>
      </c>
      <c r="L79" s="41"/>
      <c r="M79" s="76"/>
      <c r="N79" s="68"/>
      <c r="O79" s="68"/>
      <c r="P79" s="158">
        <f>P80</f>
        <v>0</v>
      </c>
      <c r="Q79" s="68"/>
      <c r="R79" s="158">
        <f>R80</f>
        <v>0</v>
      </c>
      <c r="S79" s="68"/>
      <c r="T79" s="159">
        <f>T80</f>
        <v>0</v>
      </c>
      <c r="AT79" s="24" t="s">
        <v>69</v>
      </c>
      <c r="AU79" s="24" t="s">
        <v>121</v>
      </c>
      <c r="BK79" s="160">
        <f>BK80</f>
        <v>0</v>
      </c>
    </row>
    <row r="80" spans="2:63" s="10" customFormat="1" ht="37.35" customHeight="1">
      <c r="B80" s="161"/>
      <c r="D80" s="162" t="s">
        <v>69</v>
      </c>
      <c r="E80" s="163" t="s">
        <v>487</v>
      </c>
      <c r="F80" s="163" t="s">
        <v>85</v>
      </c>
      <c r="I80" s="164"/>
      <c r="J80" s="165">
        <f>BK80</f>
        <v>0</v>
      </c>
      <c r="L80" s="161"/>
      <c r="M80" s="166"/>
      <c r="N80" s="167"/>
      <c r="O80" s="167"/>
      <c r="P80" s="168">
        <f>P81+P86</f>
        <v>0</v>
      </c>
      <c r="Q80" s="167"/>
      <c r="R80" s="168">
        <f>R81+R86</f>
        <v>0</v>
      </c>
      <c r="S80" s="167"/>
      <c r="T80" s="169">
        <f>T81+T86</f>
        <v>0</v>
      </c>
      <c r="AR80" s="162" t="s">
        <v>177</v>
      </c>
      <c r="AT80" s="170" t="s">
        <v>69</v>
      </c>
      <c r="AU80" s="170" t="s">
        <v>70</v>
      </c>
      <c r="AY80" s="162" t="s">
        <v>149</v>
      </c>
      <c r="BK80" s="171">
        <f>BK81+BK86</f>
        <v>0</v>
      </c>
    </row>
    <row r="81" spans="2:65" s="10" customFormat="1" ht="19.95" customHeight="1">
      <c r="B81" s="161"/>
      <c r="D81" s="172" t="s">
        <v>69</v>
      </c>
      <c r="E81" s="173" t="s">
        <v>661</v>
      </c>
      <c r="F81" s="173" t="s">
        <v>662</v>
      </c>
      <c r="I81" s="164"/>
      <c r="J81" s="174">
        <f>BK81</f>
        <v>0</v>
      </c>
      <c r="L81" s="161"/>
      <c r="M81" s="166"/>
      <c r="N81" s="167"/>
      <c r="O81" s="167"/>
      <c r="P81" s="168">
        <f>SUM(P82:P85)</f>
        <v>0</v>
      </c>
      <c r="Q81" s="167"/>
      <c r="R81" s="168">
        <f>SUM(R82:R85)</f>
        <v>0</v>
      </c>
      <c r="S81" s="167"/>
      <c r="T81" s="169">
        <f>SUM(T82:T85)</f>
        <v>0</v>
      </c>
      <c r="AR81" s="162" t="s">
        <v>177</v>
      </c>
      <c r="AT81" s="170" t="s">
        <v>69</v>
      </c>
      <c r="AU81" s="170" t="s">
        <v>78</v>
      </c>
      <c r="AY81" s="162" t="s">
        <v>149</v>
      </c>
      <c r="BK81" s="171">
        <f>SUM(BK82:BK85)</f>
        <v>0</v>
      </c>
    </row>
    <row r="82" spans="2:65" s="1" customFormat="1" ht="22.5" customHeight="1">
      <c r="B82" s="175"/>
      <c r="C82" s="176" t="s">
        <v>78</v>
      </c>
      <c r="D82" s="176" t="s">
        <v>151</v>
      </c>
      <c r="E82" s="177" t="s">
        <v>663</v>
      </c>
      <c r="F82" s="178" t="s">
        <v>664</v>
      </c>
      <c r="G82" s="179" t="s">
        <v>493</v>
      </c>
      <c r="H82" s="180">
        <v>1</v>
      </c>
      <c r="I82" s="181"/>
      <c r="J82" s="182">
        <f>ROUND(I82*H82,2)</f>
        <v>0</v>
      </c>
      <c r="K82" s="178" t="s">
        <v>155</v>
      </c>
      <c r="L82" s="41"/>
      <c r="M82" s="183" t="s">
        <v>5</v>
      </c>
      <c r="N82" s="184" t="s">
        <v>41</v>
      </c>
      <c r="O82" s="42"/>
      <c r="P82" s="185">
        <f>O82*H82</f>
        <v>0</v>
      </c>
      <c r="Q82" s="185">
        <v>0</v>
      </c>
      <c r="R82" s="185">
        <f>Q82*H82</f>
        <v>0</v>
      </c>
      <c r="S82" s="185">
        <v>0</v>
      </c>
      <c r="T82" s="186">
        <f>S82*H82</f>
        <v>0</v>
      </c>
      <c r="AR82" s="24" t="s">
        <v>494</v>
      </c>
      <c r="AT82" s="24" t="s">
        <v>151</v>
      </c>
      <c r="AU82" s="24" t="s">
        <v>80</v>
      </c>
      <c r="AY82" s="24" t="s">
        <v>149</v>
      </c>
      <c r="BE82" s="187">
        <f>IF(N82="základní",J82,0)</f>
        <v>0</v>
      </c>
      <c r="BF82" s="187">
        <f>IF(N82="snížená",J82,0)</f>
        <v>0</v>
      </c>
      <c r="BG82" s="187">
        <f>IF(N82="zákl. přenesená",J82,0)</f>
        <v>0</v>
      </c>
      <c r="BH82" s="187">
        <f>IF(N82="sníž. přenesená",J82,0)</f>
        <v>0</v>
      </c>
      <c r="BI82" s="187">
        <f>IF(N82="nulová",J82,0)</f>
        <v>0</v>
      </c>
      <c r="BJ82" s="24" t="s">
        <v>78</v>
      </c>
      <c r="BK82" s="187">
        <f>ROUND(I82*H82,2)</f>
        <v>0</v>
      </c>
      <c r="BL82" s="24" t="s">
        <v>494</v>
      </c>
      <c r="BM82" s="24" t="s">
        <v>665</v>
      </c>
    </row>
    <row r="83" spans="2:65" s="1" customFormat="1" ht="22.5" customHeight="1">
      <c r="B83" s="175"/>
      <c r="C83" s="176" t="s">
        <v>80</v>
      </c>
      <c r="D83" s="176" t="s">
        <v>151</v>
      </c>
      <c r="E83" s="177" t="s">
        <v>666</v>
      </c>
      <c r="F83" s="178" t="s">
        <v>667</v>
      </c>
      <c r="G83" s="179" t="s">
        <v>493</v>
      </c>
      <c r="H83" s="180">
        <v>1</v>
      </c>
      <c r="I83" s="181"/>
      <c r="J83" s="182">
        <f>ROUND(I83*H83,2)</f>
        <v>0</v>
      </c>
      <c r="K83" s="178" t="s">
        <v>155</v>
      </c>
      <c r="L83" s="41"/>
      <c r="M83" s="183" t="s">
        <v>5</v>
      </c>
      <c r="N83" s="184" t="s">
        <v>41</v>
      </c>
      <c r="O83" s="42"/>
      <c r="P83" s="185">
        <f>O83*H83</f>
        <v>0</v>
      </c>
      <c r="Q83" s="185">
        <v>0</v>
      </c>
      <c r="R83" s="185">
        <f>Q83*H83</f>
        <v>0</v>
      </c>
      <c r="S83" s="185">
        <v>0</v>
      </c>
      <c r="T83" s="186">
        <f>S83*H83</f>
        <v>0</v>
      </c>
      <c r="AR83" s="24" t="s">
        <v>494</v>
      </c>
      <c r="AT83" s="24" t="s">
        <v>151</v>
      </c>
      <c r="AU83" s="24" t="s">
        <v>80</v>
      </c>
      <c r="AY83" s="24" t="s">
        <v>149</v>
      </c>
      <c r="BE83" s="187">
        <f>IF(N83="základní",J83,0)</f>
        <v>0</v>
      </c>
      <c r="BF83" s="187">
        <f>IF(N83="snížená",J83,0)</f>
        <v>0</v>
      </c>
      <c r="BG83" s="187">
        <f>IF(N83="zákl. přenesená",J83,0)</f>
        <v>0</v>
      </c>
      <c r="BH83" s="187">
        <f>IF(N83="sníž. přenesená",J83,0)</f>
        <v>0</v>
      </c>
      <c r="BI83" s="187">
        <f>IF(N83="nulová",J83,0)</f>
        <v>0</v>
      </c>
      <c r="BJ83" s="24" t="s">
        <v>78</v>
      </c>
      <c r="BK83" s="187">
        <f>ROUND(I83*H83,2)</f>
        <v>0</v>
      </c>
      <c r="BL83" s="24" t="s">
        <v>494</v>
      </c>
      <c r="BM83" s="24" t="s">
        <v>668</v>
      </c>
    </row>
    <row r="84" spans="2:65" s="1" customFormat="1" ht="22.5" customHeight="1">
      <c r="B84" s="175"/>
      <c r="C84" s="176" t="s">
        <v>167</v>
      </c>
      <c r="D84" s="176" t="s">
        <v>151</v>
      </c>
      <c r="E84" s="177" t="s">
        <v>669</v>
      </c>
      <c r="F84" s="178" t="s">
        <v>670</v>
      </c>
      <c r="G84" s="179" t="s">
        <v>493</v>
      </c>
      <c r="H84" s="180">
        <v>1</v>
      </c>
      <c r="I84" s="181"/>
      <c r="J84" s="182">
        <f>ROUND(I84*H84,2)</f>
        <v>0</v>
      </c>
      <c r="K84" s="178" t="s">
        <v>155</v>
      </c>
      <c r="L84" s="41"/>
      <c r="M84" s="183" t="s">
        <v>5</v>
      </c>
      <c r="N84" s="184" t="s">
        <v>41</v>
      </c>
      <c r="O84" s="42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6">
        <f>S84*H84</f>
        <v>0</v>
      </c>
      <c r="AR84" s="24" t="s">
        <v>494</v>
      </c>
      <c r="AT84" s="24" t="s">
        <v>151</v>
      </c>
      <c r="AU84" s="24" t="s">
        <v>80</v>
      </c>
      <c r="AY84" s="24" t="s">
        <v>149</v>
      </c>
      <c r="BE84" s="187">
        <f>IF(N84="základní",J84,0)</f>
        <v>0</v>
      </c>
      <c r="BF84" s="187">
        <f>IF(N84="snížená",J84,0)</f>
        <v>0</v>
      </c>
      <c r="BG84" s="187">
        <f>IF(N84="zákl. přenesená",J84,0)</f>
        <v>0</v>
      </c>
      <c r="BH84" s="187">
        <f>IF(N84="sníž. přenesená",J84,0)</f>
        <v>0</v>
      </c>
      <c r="BI84" s="187">
        <f>IF(N84="nulová",J84,0)</f>
        <v>0</v>
      </c>
      <c r="BJ84" s="24" t="s">
        <v>78</v>
      </c>
      <c r="BK84" s="187">
        <f>ROUND(I84*H84,2)</f>
        <v>0</v>
      </c>
      <c r="BL84" s="24" t="s">
        <v>494</v>
      </c>
      <c r="BM84" s="24" t="s">
        <v>671</v>
      </c>
    </row>
    <row r="85" spans="2:65" s="1" customFormat="1" ht="22.5" customHeight="1">
      <c r="B85" s="175"/>
      <c r="C85" s="176" t="s">
        <v>156</v>
      </c>
      <c r="D85" s="176" t="s">
        <v>151</v>
      </c>
      <c r="E85" s="177" t="s">
        <v>672</v>
      </c>
      <c r="F85" s="178" t="s">
        <v>673</v>
      </c>
      <c r="G85" s="179" t="s">
        <v>493</v>
      </c>
      <c r="H85" s="180">
        <v>1</v>
      </c>
      <c r="I85" s="181"/>
      <c r="J85" s="182">
        <f>ROUND(I85*H85,2)</f>
        <v>0</v>
      </c>
      <c r="K85" s="178" t="s">
        <v>155</v>
      </c>
      <c r="L85" s="41"/>
      <c r="M85" s="183" t="s">
        <v>5</v>
      </c>
      <c r="N85" s="184" t="s">
        <v>41</v>
      </c>
      <c r="O85" s="42"/>
      <c r="P85" s="185">
        <f>O85*H85</f>
        <v>0</v>
      </c>
      <c r="Q85" s="185">
        <v>0</v>
      </c>
      <c r="R85" s="185">
        <f>Q85*H85</f>
        <v>0</v>
      </c>
      <c r="S85" s="185">
        <v>0</v>
      </c>
      <c r="T85" s="186">
        <f>S85*H85</f>
        <v>0</v>
      </c>
      <c r="AR85" s="24" t="s">
        <v>494</v>
      </c>
      <c r="AT85" s="24" t="s">
        <v>151</v>
      </c>
      <c r="AU85" s="24" t="s">
        <v>80</v>
      </c>
      <c r="AY85" s="24" t="s">
        <v>149</v>
      </c>
      <c r="BE85" s="187">
        <f>IF(N85="základní",J85,0)</f>
        <v>0</v>
      </c>
      <c r="BF85" s="187">
        <f>IF(N85="snížená",J85,0)</f>
        <v>0</v>
      </c>
      <c r="BG85" s="187">
        <f>IF(N85="zákl. přenesená",J85,0)</f>
        <v>0</v>
      </c>
      <c r="BH85" s="187">
        <f>IF(N85="sníž. přenesená",J85,0)</f>
        <v>0</v>
      </c>
      <c r="BI85" s="187">
        <f>IF(N85="nulová",J85,0)</f>
        <v>0</v>
      </c>
      <c r="BJ85" s="24" t="s">
        <v>78</v>
      </c>
      <c r="BK85" s="187">
        <f>ROUND(I85*H85,2)</f>
        <v>0</v>
      </c>
      <c r="BL85" s="24" t="s">
        <v>494</v>
      </c>
      <c r="BM85" s="24" t="s">
        <v>674</v>
      </c>
    </row>
    <row r="86" spans="2:65" s="10" customFormat="1" ht="29.85" customHeight="1">
      <c r="B86" s="161"/>
      <c r="D86" s="172" t="s">
        <v>69</v>
      </c>
      <c r="E86" s="173" t="s">
        <v>675</v>
      </c>
      <c r="F86" s="173" t="s">
        <v>676</v>
      </c>
      <c r="I86" s="164"/>
      <c r="J86" s="174">
        <f>BK86</f>
        <v>0</v>
      </c>
      <c r="L86" s="161"/>
      <c r="M86" s="166"/>
      <c r="N86" s="167"/>
      <c r="O86" s="167"/>
      <c r="P86" s="168">
        <f>P87</f>
        <v>0</v>
      </c>
      <c r="Q86" s="167"/>
      <c r="R86" s="168">
        <f>R87</f>
        <v>0</v>
      </c>
      <c r="S86" s="167"/>
      <c r="T86" s="169">
        <f>T87</f>
        <v>0</v>
      </c>
      <c r="AR86" s="162" t="s">
        <v>177</v>
      </c>
      <c r="AT86" s="170" t="s">
        <v>69</v>
      </c>
      <c r="AU86" s="170" t="s">
        <v>78</v>
      </c>
      <c r="AY86" s="162" t="s">
        <v>149</v>
      </c>
      <c r="BK86" s="171">
        <f>BK87</f>
        <v>0</v>
      </c>
    </row>
    <row r="87" spans="2:65" s="1" customFormat="1" ht="22.5" customHeight="1">
      <c r="B87" s="175"/>
      <c r="C87" s="176" t="s">
        <v>177</v>
      </c>
      <c r="D87" s="176" t="s">
        <v>151</v>
      </c>
      <c r="E87" s="177" t="s">
        <v>677</v>
      </c>
      <c r="F87" s="178" t="s">
        <v>678</v>
      </c>
      <c r="G87" s="179" t="s">
        <v>493</v>
      </c>
      <c r="H87" s="180">
        <v>1</v>
      </c>
      <c r="I87" s="181"/>
      <c r="J87" s="182">
        <f>ROUND(I87*H87,2)</f>
        <v>0</v>
      </c>
      <c r="K87" s="178" t="s">
        <v>155</v>
      </c>
      <c r="L87" s="41"/>
      <c r="M87" s="183" t="s">
        <v>5</v>
      </c>
      <c r="N87" s="236" t="s">
        <v>41</v>
      </c>
      <c r="O87" s="237"/>
      <c r="P87" s="238">
        <f>O87*H87</f>
        <v>0</v>
      </c>
      <c r="Q87" s="238">
        <v>0</v>
      </c>
      <c r="R87" s="238">
        <f>Q87*H87</f>
        <v>0</v>
      </c>
      <c r="S87" s="238">
        <v>0</v>
      </c>
      <c r="T87" s="239">
        <f>S87*H87</f>
        <v>0</v>
      </c>
      <c r="AR87" s="24" t="s">
        <v>494</v>
      </c>
      <c r="AT87" s="24" t="s">
        <v>151</v>
      </c>
      <c r="AU87" s="24" t="s">
        <v>80</v>
      </c>
      <c r="AY87" s="24" t="s">
        <v>149</v>
      </c>
      <c r="BE87" s="187">
        <f>IF(N87="základní",J87,0)</f>
        <v>0</v>
      </c>
      <c r="BF87" s="187">
        <f>IF(N87="snížená",J87,0)</f>
        <v>0</v>
      </c>
      <c r="BG87" s="187">
        <f>IF(N87="zákl. přenesená",J87,0)</f>
        <v>0</v>
      </c>
      <c r="BH87" s="187">
        <f>IF(N87="sníž. přenesená",J87,0)</f>
        <v>0</v>
      </c>
      <c r="BI87" s="187">
        <f>IF(N87="nulová",J87,0)</f>
        <v>0</v>
      </c>
      <c r="BJ87" s="24" t="s">
        <v>78</v>
      </c>
      <c r="BK87" s="187">
        <f>ROUND(I87*H87,2)</f>
        <v>0</v>
      </c>
      <c r="BL87" s="24" t="s">
        <v>494</v>
      </c>
      <c r="BM87" s="24" t="s">
        <v>679</v>
      </c>
    </row>
    <row r="88" spans="2:65" s="1" customFormat="1" ht="6.9" customHeight="1">
      <c r="B88" s="56"/>
      <c r="C88" s="57"/>
      <c r="D88" s="57"/>
      <c r="E88" s="57"/>
      <c r="F88" s="57"/>
      <c r="G88" s="57"/>
      <c r="H88" s="57"/>
      <c r="I88" s="128"/>
      <c r="J88" s="57"/>
      <c r="K88" s="57"/>
      <c r="L88" s="41"/>
    </row>
  </sheetData>
  <autoFilter ref="C78:K87"/>
  <mergeCells count="9">
    <mergeCell ref="E69:H69"/>
    <mergeCell ref="E71:H7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2"/>
  <cols>
    <col min="1" max="1" width="8.28515625" style="240" customWidth="1"/>
    <col min="2" max="2" width="1.7109375" style="240" customWidth="1"/>
    <col min="3" max="4" width="5" style="240" customWidth="1"/>
    <col min="5" max="5" width="11.7109375" style="240" customWidth="1"/>
    <col min="6" max="6" width="9.140625" style="240" customWidth="1"/>
    <col min="7" max="7" width="5" style="240" customWidth="1"/>
    <col min="8" max="8" width="77.85546875" style="240" customWidth="1"/>
    <col min="9" max="10" width="20" style="240" customWidth="1"/>
    <col min="11" max="11" width="1.7109375" style="240" customWidth="1"/>
  </cols>
  <sheetData>
    <row r="1" spans="2:11" ht="37.5" customHeight="1"/>
    <row r="2" spans="2:11" ht="7.5" customHeight="1">
      <c r="B2" s="241"/>
      <c r="C2" s="242"/>
      <c r="D2" s="242"/>
      <c r="E2" s="242"/>
      <c r="F2" s="242"/>
      <c r="G2" s="242"/>
      <c r="H2" s="242"/>
      <c r="I2" s="242"/>
      <c r="J2" s="242"/>
      <c r="K2" s="243"/>
    </row>
    <row r="3" spans="2:11" s="15" customFormat="1" ht="45" customHeight="1">
      <c r="B3" s="244"/>
      <c r="C3" s="363" t="s">
        <v>680</v>
      </c>
      <c r="D3" s="363"/>
      <c r="E3" s="363"/>
      <c r="F3" s="363"/>
      <c r="G3" s="363"/>
      <c r="H3" s="363"/>
      <c r="I3" s="363"/>
      <c r="J3" s="363"/>
      <c r="K3" s="245"/>
    </row>
    <row r="4" spans="2:11" ht="25.5" customHeight="1">
      <c r="B4" s="246"/>
      <c r="C4" s="370" t="s">
        <v>681</v>
      </c>
      <c r="D4" s="370"/>
      <c r="E4" s="370"/>
      <c r="F4" s="370"/>
      <c r="G4" s="370"/>
      <c r="H4" s="370"/>
      <c r="I4" s="370"/>
      <c r="J4" s="370"/>
      <c r="K4" s="247"/>
    </row>
    <row r="5" spans="2:11" ht="5.25" customHeight="1">
      <c r="B5" s="246"/>
      <c r="C5" s="248"/>
      <c r="D5" s="248"/>
      <c r="E5" s="248"/>
      <c r="F5" s="248"/>
      <c r="G5" s="248"/>
      <c r="H5" s="248"/>
      <c r="I5" s="248"/>
      <c r="J5" s="248"/>
      <c r="K5" s="247"/>
    </row>
    <row r="6" spans="2:11" ht="15" customHeight="1">
      <c r="B6" s="246"/>
      <c r="C6" s="366" t="s">
        <v>682</v>
      </c>
      <c r="D6" s="366"/>
      <c r="E6" s="366"/>
      <c r="F6" s="366"/>
      <c r="G6" s="366"/>
      <c r="H6" s="366"/>
      <c r="I6" s="366"/>
      <c r="J6" s="366"/>
      <c r="K6" s="247"/>
    </row>
    <row r="7" spans="2:11" ht="15" customHeight="1">
      <c r="B7" s="250"/>
      <c r="C7" s="366" t="s">
        <v>683</v>
      </c>
      <c r="D7" s="366"/>
      <c r="E7" s="366"/>
      <c r="F7" s="366"/>
      <c r="G7" s="366"/>
      <c r="H7" s="366"/>
      <c r="I7" s="366"/>
      <c r="J7" s="366"/>
      <c r="K7" s="247"/>
    </row>
    <row r="8" spans="2:11" ht="12.75" customHeight="1">
      <c r="B8" s="250"/>
      <c r="C8" s="249"/>
      <c r="D8" s="249"/>
      <c r="E8" s="249"/>
      <c r="F8" s="249"/>
      <c r="G8" s="249"/>
      <c r="H8" s="249"/>
      <c r="I8" s="249"/>
      <c r="J8" s="249"/>
      <c r="K8" s="247"/>
    </row>
    <row r="9" spans="2:11" ht="15" customHeight="1">
      <c r="B9" s="250"/>
      <c r="C9" s="366" t="s">
        <v>684</v>
      </c>
      <c r="D9" s="366"/>
      <c r="E9" s="366"/>
      <c r="F9" s="366"/>
      <c r="G9" s="366"/>
      <c r="H9" s="366"/>
      <c r="I9" s="366"/>
      <c r="J9" s="366"/>
      <c r="K9" s="247"/>
    </row>
    <row r="10" spans="2:11" ht="15" customHeight="1">
      <c r="B10" s="250"/>
      <c r="C10" s="249"/>
      <c r="D10" s="366" t="s">
        <v>685</v>
      </c>
      <c r="E10" s="366"/>
      <c r="F10" s="366"/>
      <c r="G10" s="366"/>
      <c r="H10" s="366"/>
      <c r="I10" s="366"/>
      <c r="J10" s="366"/>
      <c r="K10" s="247"/>
    </row>
    <row r="11" spans="2:11" ht="15" customHeight="1">
      <c r="B11" s="250"/>
      <c r="C11" s="251"/>
      <c r="D11" s="366" t="s">
        <v>686</v>
      </c>
      <c r="E11" s="366"/>
      <c r="F11" s="366"/>
      <c r="G11" s="366"/>
      <c r="H11" s="366"/>
      <c r="I11" s="366"/>
      <c r="J11" s="366"/>
      <c r="K11" s="247"/>
    </row>
    <row r="12" spans="2:11" ht="12.75" customHeight="1">
      <c r="B12" s="250"/>
      <c r="C12" s="251"/>
      <c r="D12" s="251"/>
      <c r="E12" s="251"/>
      <c r="F12" s="251"/>
      <c r="G12" s="251"/>
      <c r="H12" s="251"/>
      <c r="I12" s="251"/>
      <c r="J12" s="251"/>
      <c r="K12" s="247"/>
    </row>
    <row r="13" spans="2:11" ht="15" customHeight="1">
      <c r="B13" s="250"/>
      <c r="C13" s="251"/>
      <c r="D13" s="366" t="s">
        <v>687</v>
      </c>
      <c r="E13" s="366"/>
      <c r="F13" s="366"/>
      <c r="G13" s="366"/>
      <c r="H13" s="366"/>
      <c r="I13" s="366"/>
      <c r="J13" s="366"/>
      <c r="K13" s="247"/>
    </row>
    <row r="14" spans="2:11" ht="15" customHeight="1">
      <c r="B14" s="250"/>
      <c r="C14" s="251"/>
      <c r="D14" s="366" t="s">
        <v>688</v>
      </c>
      <c r="E14" s="366"/>
      <c r="F14" s="366"/>
      <c r="G14" s="366"/>
      <c r="H14" s="366"/>
      <c r="I14" s="366"/>
      <c r="J14" s="366"/>
      <c r="K14" s="247"/>
    </row>
    <row r="15" spans="2:11" ht="15" customHeight="1">
      <c r="B15" s="250"/>
      <c r="C15" s="251"/>
      <c r="D15" s="366" t="s">
        <v>689</v>
      </c>
      <c r="E15" s="366"/>
      <c r="F15" s="366"/>
      <c r="G15" s="366"/>
      <c r="H15" s="366"/>
      <c r="I15" s="366"/>
      <c r="J15" s="366"/>
      <c r="K15" s="247"/>
    </row>
    <row r="16" spans="2:11" ht="15" customHeight="1">
      <c r="B16" s="250"/>
      <c r="C16" s="251"/>
      <c r="D16" s="251"/>
      <c r="E16" s="252" t="s">
        <v>77</v>
      </c>
      <c r="F16" s="366" t="s">
        <v>690</v>
      </c>
      <c r="G16" s="366"/>
      <c r="H16" s="366"/>
      <c r="I16" s="366"/>
      <c r="J16" s="366"/>
      <c r="K16" s="247"/>
    </row>
    <row r="17" spans="2:11" ht="15" customHeight="1">
      <c r="B17" s="250"/>
      <c r="C17" s="251"/>
      <c r="D17" s="251"/>
      <c r="E17" s="252" t="s">
        <v>691</v>
      </c>
      <c r="F17" s="366" t="s">
        <v>692</v>
      </c>
      <c r="G17" s="366"/>
      <c r="H17" s="366"/>
      <c r="I17" s="366"/>
      <c r="J17" s="366"/>
      <c r="K17" s="247"/>
    </row>
    <row r="18" spans="2:11" ht="15" customHeight="1">
      <c r="B18" s="250"/>
      <c r="C18" s="251"/>
      <c r="D18" s="251"/>
      <c r="E18" s="252" t="s">
        <v>693</v>
      </c>
      <c r="F18" s="366" t="s">
        <v>694</v>
      </c>
      <c r="G18" s="366"/>
      <c r="H18" s="366"/>
      <c r="I18" s="366"/>
      <c r="J18" s="366"/>
      <c r="K18" s="247"/>
    </row>
    <row r="19" spans="2:11" ht="15" customHeight="1">
      <c r="B19" s="250"/>
      <c r="C19" s="251"/>
      <c r="D19" s="251"/>
      <c r="E19" s="252" t="s">
        <v>695</v>
      </c>
      <c r="F19" s="366" t="s">
        <v>696</v>
      </c>
      <c r="G19" s="366"/>
      <c r="H19" s="366"/>
      <c r="I19" s="366"/>
      <c r="J19" s="366"/>
      <c r="K19" s="247"/>
    </row>
    <row r="20" spans="2:11" ht="15" customHeight="1">
      <c r="B20" s="250"/>
      <c r="C20" s="251"/>
      <c r="D20" s="251"/>
      <c r="E20" s="252" t="s">
        <v>697</v>
      </c>
      <c r="F20" s="366" t="s">
        <v>698</v>
      </c>
      <c r="G20" s="366"/>
      <c r="H20" s="366"/>
      <c r="I20" s="366"/>
      <c r="J20" s="366"/>
      <c r="K20" s="247"/>
    </row>
    <row r="21" spans="2:11" ht="15" customHeight="1">
      <c r="B21" s="250"/>
      <c r="C21" s="251"/>
      <c r="D21" s="251"/>
      <c r="E21" s="252" t="s">
        <v>699</v>
      </c>
      <c r="F21" s="366" t="s">
        <v>700</v>
      </c>
      <c r="G21" s="366"/>
      <c r="H21" s="366"/>
      <c r="I21" s="366"/>
      <c r="J21" s="366"/>
      <c r="K21" s="247"/>
    </row>
    <row r="22" spans="2:11" ht="12.75" customHeight="1">
      <c r="B22" s="250"/>
      <c r="C22" s="251"/>
      <c r="D22" s="251"/>
      <c r="E22" s="251"/>
      <c r="F22" s="251"/>
      <c r="G22" s="251"/>
      <c r="H22" s="251"/>
      <c r="I22" s="251"/>
      <c r="J22" s="251"/>
      <c r="K22" s="247"/>
    </row>
    <row r="23" spans="2:11" ht="15" customHeight="1">
      <c r="B23" s="250"/>
      <c r="C23" s="366" t="s">
        <v>701</v>
      </c>
      <c r="D23" s="366"/>
      <c r="E23" s="366"/>
      <c r="F23" s="366"/>
      <c r="G23" s="366"/>
      <c r="H23" s="366"/>
      <c r="I23" s="366"/>
      <c r="J23" s="366"/>
      <c r="K23" s="247"/>
    </row>
    <row r="24" spans="2:11" ht="15" customHeight="1">
      <c r="B24" s="250"/>
      <c r="C24" s="366" t="s">
        <v>702</v>
      </c>
      <c r="D24" s="366"/>
      <c r="E24" s="366"/>
      <c r="F24" s="366"/>
      <c r="G24" s="366"/>
      <c r="H24" s="366"/>
      <c r="I24" s="366"/>
      <c r="J24" s="366"/>
      <c r="K24" s="247"/>
    </row>
    <row r="25" spans="2:11" ht="15" customHeight="1">
      <c r="B25" s="250"/>
      <c r="C25" s="249"/>
      <c r="D25" s="366" t="s">
        <v>703</v>
      </c>
      <c r="E25" s="366"/>
      <c r="F25" s="366"/>
      <c r="G25" s="366"/>
      <c r="H25" s="366"/>
      <c r="I25" s="366"/>
      <c r="J25" s="366"/>
      <c r="K25" s="247"/>
    </row>
    <row r="26" spans="2:11" ht="15" customHeight="1">
      <c r="B26" s="250"/>
      <c r="C26" s="251"/>
      <c r="D26" s="366" t="s">
        <v>704</v>
      </c>
      <c r="E26" s="366"/>
      <c r="F26" s="366"/>
      <c r="G26" s="366"/>
      <c r="H26" s="366"/>
      <c r="I26" s="366"/>
      <c r="J26" s="366"/>
      <c r="K26" s="247"/>
    </row>
    <row r="27" spans="2:11" ht="12.75" customHeight="1">
      <c r="B27" s="250"/>
      <c r="C27" s="251"/>
      <c r="D27" s="251"/>
      <c r="E27" s="251"/>
      <c r="F27" s="251"/>
      <c r="G27" s="251"/>
      <c r="H27" s="251"/>
      <c r="I27" s="251"/>
      <c r="J27" s="251"/>
      <c r="K27" s="247"/>
    </row>
    <row r="28" spans="2:11" ht="15" customHeight="1">
      <c r="B28" s="250"/>
      <c r="C28" s="251"/>
      <c r="D28" s="366" t="s">
        <v>705</v>
      </c>
      <c r="E28" s="366"/>
      <c r="F28" s="366"/>
      <c r="G28" s="366"/>
      <c r="H28" s="366"/>
      <c r="I28" s="366"/>
      <c r="J28" s="366"/>
      <c r="K28" s="247"/>
    </row>
    <row r="29" spans="2:11" ht="15" customHeight="1">
      <c r="B29" s="250"/>
      <c r="C29" s="251"/>
      <c r="D29" s="366" t="s">
        <v>706</v>
      </c>
      <c r="E29" s="366"/>
      <c r="F29" s="366"/>
      <c r="G29" s="366"/>
      <c r="H29" s="366"/>
      <c r="I29" s="366"/>
      <c r="J29" s="366"/>
      <c r="K29" s="247"/>
    </row>
    <row r="30" spans="2:11" ht="12.75" customHeight="1">
      <c r="B30" s="250"/>
      <c r="C30" s="251"/>
      <c r="D30" s="251"/>
      <c r="E30" s="251"/>
      <c r="F30" s="251"/>
      <c r="G30" s="251"/>
      <c r="H30" s="251"/>
      <c r="I30" s="251"/>
      <c r="J30" s="251"/>
      <c r="K30" s="247"/>
    </row>
    <row r="31" spans="2:11" ht="15" customHeight="1">
      <c r="B31" s="250"/>
      <c r="C31" s="251"/>
      <c r="D31" s="366" t="s">
        <v>707</v>
      </c>
      <c r="E31" s="366"/>
      <c r="F31" s="366"/>
      <c r="G31" s="366"/>
      <c r="H31" s="366"/>
      <c r="I31" s="366"/>
      <c r="J31" s="366"/>
      <c r="K31" s="247"/>
    </row>
    <row r="32" spans="2:11" ht="15" customHeight="1">
      <c r="B32" s="250"/>
      <c r="C32" s="251"/>
      <c r="D32" s="366" t="s">
        <v>708</v>
      </c>
      <c r="E32" s="366"/>
      <c r="F32" s="366"/>
      <c r="G32" s="366"/>
      <c r="H32" s="366"/>
      <c r="I32" s="366"/>
      <c r="J32" s="366"/>
      <c r="K32" s="247"/>
    </row>
    <row r="33" spans="2:11" ht="15" customHeight="1">
      <c r="B33" s="250"/>
      <c r="C33" s="251"/>
      <c r="D33" s="366" t="s">
        <v>709</v>
      </c>
      <c r="E33" s="366"/>
      <c r="F33" s="366"/>
      <c r="G33" s="366"/>
      <c r="H33" s="366"/>
      <c r="I33" s="366"/>
      <c r="J33" s="366"/>
      <c r="K33" s="247"/>
    </row>
    <row r="34" spans="2:11" ht="15" customHeight="1">
      <c r="B34" s="250"/>
      <c r="C34" s="251"/>
      <c r="D34" s="249"/>
      <c r="E34" s="253" t="s">
        <v>134</v>
      </c>
      <c r="F34" s="249"/>
      <c r="G34" s="366" t="s">
        <v>710</v>
      </c>
      <c r="H34" s="366"/>
      <c r="I34" s="366"/>
      <c r="J34" s="366"/>
      <c r="K34" s="247"/>
    </row>
    <row r="35" spans="2:11" ht="30.75" customHeight="1">
      <c r="B35" s="250"/>
      <c r="C35" s="251"/>
      <c r="D35" s="249"/>
      <c r="E35" s="253" t="s">
        <v>711</v>
      </c>
      <c r="F35" s="249"/>
      <c r="G35" s="366" t="s">
        <v>712</v>
      </c>
      <c r="H35" s="366"/>
      <c r="I35" s="366"/>
      <c r="J35" s="366"/>
      <c r="K35" s="247"/>
    </row>
    <row r="36" spans="2:11" ht="15" customHeight="1">
      <c r="B36" s="250"/>
      <c r="C36" s="251"/>
      <c r="D36" s="249"/>
      <c r="E36" s="253" t="s">
        <v>51</v>
      </c>
      <c r="F36" s="249"/>
      <c r="G36" s="366" t="s">
        <v>713</v>
      </c>
      <c r="H36" s="366"/>
      <c r="I36" s="366"/>
      <c r="J36" s="366"/>
      <c r="K36" s="247"/>
    </row>
    <row r="37" spans="2:11" ht="15" customHeight="1">
      <c r="B37" s="250"/>
      <c r="C37" s="251"/>
      <c r="D37" s="249"/>
      <c r="E37" s="253" t="s">
        <v>135</v>
      </c>
      <c r="F37" s="249"/>
      <c r="G37" s="366" t="s">
        <v>714</v>
      </c>
      <c r="H37" s="366"/>
      <c r="I37" s="366"/>
      <c r="J37" s="366"/>
      <c r="K37" s="247"/>
    </row>
    <row r="38" spans="2:11" ht="15" customHeight="1">
      <c r="B38" s="250"/>
      <c r="C38" s="251"/>
      <c r="D38" s="249"/>
      <c r="E38" s="253" t="s">
        <v>136</v>
      </c>
      <c r="F38" s="249"/>
      <c r="G38" s="366" t="s">
        <v>715</v>
      </c>
      <c r="H38" s="366"/>
      <c r="I38" s="366"/>
      <c r="J38" s="366"/>
      <c r="K38" s="247"/>
    </row>
    <row r="39" spans="2:11" ht="15" customHeight="1">
      <c r="B39" s="250"/>
      <c r="C39" s="251"/>
      <c r="D39" s="249"/>
      <c r="E39" s="253" t="s">
        <v>137</v>
      </c>
      <c r="F39" s="249"/>
      <c r="G39" s="366" t="s">
        <v>716</v>
      </c>
      <c r="H39" s="366"/>
      <c r="I39" s="366"/>
      <c r="J39" s="366"/>
      <c r="K39" s="247"/>
    </row>
    <row r="40" spans="2:11" ht="15" customHeight="1">
      <c r="B40" s="250"/>
      <c r="C40" s="251"/>
      <c r="D40" s="249"/>
      <c r="E40" s="253" t="s">
        <v>717</v>
      </c>
      <c r="F40" s="249"/>
      <c r="G40" s="366" t="s">
        <v>718</v>
      </c>
      <c r="H40" s="366"/>
      <c r="I40" s="366"/>
      <c r="J40" s="366"/>
      <c r="K40" s="247"/>
    </row>
    <row r="41" spans="2:11" ht="15" customHeight="1">
      <c r="B41" s="250"/>
      <c r="C41" s="251"/>
      <c r="D41" s="249"/>
      <c r="E41" s="253"/>
      <c r="F41" s="249"/>
      <c r="G41" s="366" t="s">
        <v>719</v>
      </c>
      <c r="H41" s="366"/>
      <c r="I41" s="366"/>
      <c r="J41" s="366"/>
      <c r="K41" s="247"/>
    </row>
    <row r="42" spans="2:11" ht="15" customHeight="1">
      <c r="B42" s="250"/>
      <c r="C42" s="251"/>
      <c r="D42" s="249"/>
      <c r="E42" s="253" t="s">
        <v>720</v>
      </c>
      <c r="F42" s="249"/>
      <c r="G42" s="366" t="s">
        <v>721</v>
      </c>
      <c r="H42" s="366"/>
      <c r="I42" s="366"/>
      <c r="J42" s="366"/>
      <c r="K42" s="247"/>
    </row>
    <row r="43" spans="2:11" ht="15" customHeight="1">
      <c r="B43" s="250"/>
      <c r="C43" s="251"/>
      <c r="D43" s="249"/>
      <c r="E43" s="253" t="s">
        <v>139</v>
      </c>
      <c r="F43" s="249"/>
      <c r="G43" s="366" t="s">
        <v>722</v>
      </c>
      <c r="H43" s="366"/>
      <c r="I43" s="366"/>
      <c r="J43" s="366"/>
      <c r="K43" s="247"/>
    </row>
    <row r="44" spans="2:11" ht="12.75" customHeight="1">
      <c r="B44" s="250"/>
      <c r="C44" s="251"/>
      <c r="D44" s="249"/>
      <c r="E44" s="249"/>
      <c r="F44" s="249"/>
      <c r="G44" s="249"/>
      <c r="H44" s="249"/>
      <c r="I44" s="249"/>
      <c r="J44" s="249"/>
      <c r="K44" s="247"/>
    </row>
    <row r="45" spans="2:11" ht="15" customHeight="1">
      <c r="B45" s="250"/>
      <c r="C45" s="251"/>
      <c r="D45" s="366" t="s">
        <v>723</v>
      </c>
      <c r="E45" s="366"/>
      <c r="F45" s="366"/>
      <c r="G45" s="366"/>
      <c r="H45" s="366"/>
      <c r="I45" s="366"/>
      <c r="J45" s="366"/>
      <c r="K45" s="247"/>
    </row>
    <row r="46" spans="2:11" ht="15" customHeight="1">
      <c r="B46" s="250"/>
      <c r="C46" s="251"/>
      <c r="D46" s="251"/>
      <c r="E46" s="366" t="s">
        <v>724</v>
      </c>
      <c r="F46" s="366"/>
      <c r="G46" s="366"/>
      <c r="H46" s="366"/>
      <c r="I46" s="366"/>
      <c r="J46" s="366"/>
      <c r="K46" s="247"/>
    </row>
    <row r="47" spans="2:11" ht="15" customHeight="1">
      <c r="B47" s="250"/>
      <c r="C47" s="251"/>
      <c r="D47" s="251"/>
      <c r="E47" s="366" t="s">
        <v>725</v>
      </c>
      <c r="F47" s="366"/>
      <c r="G47" s="366"/>
      <c r="H47" s="366"/>
      <c r="I47" s="366"/>
      <c r="J47" s="366"/>
      <c r="K47" s="247"/>
    </row>
    <row r="48" spans="2:11" ht="15" customHeight="1">
      <c r="B48" s="250"/>
      <c r="C48" s="251"/>
      <c r="D48" s="251"/>
      <c r="E48" s="366" t="s">
        <v>726</v>
      </c>
      <c r="F48" s="366"/>
      <c r="G48" s="366"/>
      <c r="H48" s="366"/>
      <c r="I48" s="366"/>
      <c r="J48" s="366"/>
      <c r="K48" s="247"/>
    </row>
    <row r="49" spans="2:11" ht="15" customHeight="1">
      <c r="B49" s="250"/>
      <c r="C49" s="251"/>
      <c r="D49" s="366" t="s">
        <v>727</v>
      </c>
      <c r="E49" s="366"/>
      <c r="F49" s="366"/>
      <c r="G49" s="366"/>
      <c r="H49" s="366"/>
      <c r="I49" s="366"/>
      <c r="J49" s="366"/>
      <c r="K49" s="247"/>
    </row>
    <row r="50" spans="2:11" ht="25.5" customHeight="1">
      <c r="B50" s="246"/>
      <c r="C50" s="370" t="s">
        <v>728</v>
      </c>
      <c r="D50" s="370"/>
      <c r="E50" s="370"/>
      <c r="F50" s="370"/>
      <c r="G50" s="370"/>
      <c r="H50" s="370"/>
      <c r="I50" s="370"/>
      <c r="J50" s="370"/>
      <c r="K50" s="247"/>
    </row>
    <row r="51" spans="2:11" ht="5.25" customHeight="1">
      <c r="B51" s="246"/>
      <c r="C51" s="248"/>
      <c r="D51" s="248"/>
      <c r="E51" s="248"/>
      <c r="F51" s="248"/>
      <c r="G51" s="248"/>
      <c r="H51" s="248"/>
      <c r="I51" s="248"/>
      <c r="J51" s="248"/>
      <c r="K51" s="247"/>
    </row>
    <row r="52" spans="2:11" ht="15" customHeight="1">
      <c r="B52" s="246"/>
      <c r="C52" s="366" t="s">
        <v>729</v>
      </c>
      <c r="D52" s="366"/>
      <c r="E52" s="366"/>
      <c r="F52" s="366"/>
      <c r="G52" s="366"/>
      <c r="H52" s="366"/>
      <c r="I52" s="366"/>
      <c r="J52" s="366"/>
      <c r="K52" s="247"/>
    </row>
    <row r="53" spans="2:11" ht="15" customHeight="1">
      <c r="B53" s="246"/>
      <c r="C53" s="366" t="s">
        <v>730</v>
      </c>
      <c r="D53" s="366"/>
      <c r="E53" s="366"/>
      <c r="F53" s="366"/>
      <c r="G53" s="366"/>
      <c r="H53" s="366"/>
      <c r="I53" s="366"/>
      <c r="J53" s="366"/>
      <c r="K53" s="247"/>
    </row>
    <row r="54" spans="2:11" ht="12.75" customHeight="1">
      <c r="B54" s="246"/>
      <c r="C54" s="249"/>
      <c r="D54" s="249"/>
      <c r="E54" s="249"/>
      <c r="F54" s="249"/>
      <c r="G54" s="249"/>
      <c r="H54" s="249"/>
      <c r="I54" s="249"/>
      <c r="J54" s="249"/>
      <c r="K54" s="247"/>
    </row>
    <row r="55" spans="2:11" ht="15" customHeight="1">
      <c r="B55" s="246"/>
      <c r="C55" s="366" t="s">
        <v>731</v>
      </c>
      <c r="D55" s="366"/>
      <c r="E55" s="366"/>
      <c r="F55" s="366"/>
      <c r="G55" s="366"/>
      <c r="H55" s="366"/>
      <c r="I55" s="366"/>
      <c r="J55" s="366"/>
      <c r="K55" s="247"/>
    </row>
    <row r="56" spans="2:11" ht="15" customHeight="1">
      <c r="B56" s="246"/>
      <c r="C56" s="251"/>
      <c r="D56" s="366" t="s">
        <v>732</v>
      </c>
      <c r="E56" s="366"/>
      <c r="F56" s="366"/>
      <c r="G56" s="366"/>
      <c r="H56" s="366"/>
      <c r="I56" s="366"/>
      <c r="J56" s="366"/>
      <c r="K56" s="247"/>
    </row>
    <row r="57" spans="2:11" ht="15" customHeight="1">
      <c r="B57" s="246"/>
      <c r="C57" s="251"/>
      <c r="D57" s="366" t="s">
        <v>733</v>
      </c>
      <c r="E57" s="366"/>
      <c r="F57" s="366"/>
      <c r="G57" s="366"/>
      <c r="H57" s="366"/>
      <c r="I57" s="366"/>
      <c r="J57" s="366"/>
      <c r="K57" s="247"/>
    </row>
    <row r="58" spans="2:11" ht="15" customHeight="1">
      <c r="B58" s="246"/>
      <c r="C58" s="251"/>
      <c r="D58" s="366" t="s">
        <v>734</v>
      </c>
      <c r="E58" s="366"/>
      <c r="F58" s="366"/>
      <c r="G58" s="366"/>
      <c r="H58" s="366"/>
      <c r="I58" s="366"/>
      <c r="J58" s="366"/>
      <c r="K58" s="247"/>
    </row>
    <row r="59" spans="2:11" ht="15" customHeight="1">
      <c r="B59" s="246"/>
      <c r="C59" s="251"/>
      <c r="D59" s="366" t="s">
        <v>735</v>
      </c>
      <c r="E59" s="366"/>
      <c r="F59" s="366"/>
      <c r="G59" s="366"/>
      <c r="H59" s="366"/>
      <c r="I59" s="366"/>
      <c r="J59" s="366"/>
      <c r="K59" s="247"/>
    </row>
    <row r="60" spans="2:11" ht="15" customHeight="1">
      <c r="B60" s="246"/>
      <c r="C60" s="251"/>
      <c r="D60" s="367" t="s">
        <v>736</v>
      </c>
      <c r="E60" s="367"/>
      <c r="F60" s="367"/>
      <c r="G60" s="367"/>
      <c r="H60" s="367"/>
      <c r="I60" s="367"/>
      <c r="J60" s="367"/>
      <c r="K60" s="247"/>
    </row>
    <row r="61" spans="2:11" ht="15" customHeight="1">
      <c r="B61" s="246"/>
      <c r="C61" s="251"/>
      <c r="D61" s="366" t="s">
        <v>737</v>
      </c>
      <c r="E61" s="366"/>
      <c r="F61" s="366"/>
      <c r="G61" s="366"/>
      <c r="H61" s="366"/>
      <c r="I61" s="366"/>
      <c r="J61" s="366"/>
      <c r="K61" s="247"/>
    </row>
    <row r="62" spans="2:11" ht="12.75" customHeight="1">
      <c r="B62" s="246"/>
      <c r="C62" s="251"/>
      <c r="D62" s="251"/>
      <c r="E62" s="254"/>
      <c r="F62" s="251"/>
      <c r="G62" s="251"/>
      <c r="H62" s="251"/>
      <c r="I62" s="251"/>
      <c r="J62" s="251"/>
      <c r="K62" s="247"/>
    </row>
    <row r="63" spans="2:11" ht="15" customHeight="1">
      <c r="B63" s="246"/>
      <c r="C63" s="251"/>
      <c r="D63" s="366" t="s">
        <v>738</v>
      </c>
      <c r="E63" s="366"/>
      <c r="F63" s="366"/>
      <c r="G63" s="366"/>
      <c r="H63" s="366"/>
      <c r="I63" s="366"/>
      <c r="J63" s="366"/>
      <c r="K63" s="247"/>
    </row>
    <row r="64" spans="2:11" ht="15" customHeight="1">
      <c r="B64" s="246"/>
      <c r="C64" s="251"/>
      <c r="D64" s="367" t="s">
        <v>739</v>
      </c>
      <c r="E64" s="367"/>
      <c r="F64" s="367"/>
      <c r="G64" s="367"/>
      <c r="H64" s="367"/>
      <c r="I64" s="367"/>
      <c r="J64" s="367"/>
      <c r="K64" s="247"/>
    </row>
    <row r="65" spans="2:11" ht="15" customHeight="1">
      <c r="B65" s="246"/>
      <c r="C65" s="251"/>
      <c r="D65" s="366" t="s">
        <v>740</v>
      </c>
      <c r="E65" s="366"/>
      <c r="F65" s="366"/>
      <c r="G65" s="366"/>
      <c r="H65" s="366"/>
      <c r="I65" s="366"/>
      <c r="J65" s="366"/>
      <c r="K65" s="247"/>
    </row>
    <row r="66" spans="2:11" ht="15" customHeight="1">
      <c r="B66" s="246"/>
      <c r="C66" s="251"/>
      <c r="D66" s="366" t="s">
        <v>741</v>
      </c>
      <c r="E66" s="366"/>
      <c r="F66" s="366"/>
      <c r="G66" s="366"/>
      <c r="H66" s="366"/>
      <c r="I66" s="366"/>
      <c r="J66" s="366"/>
      <c r="K66" s="247"/>
    </row>
    <row r="67" spans="2:11" ht="15" customHeight="1">
      <c r="B67" s="246"/>
      <c r="C67" s="251"/>
      <c r="D67" s="366" t="s">
        <v>742</v>
      </c>
      <c r="E67" s="366"/>
      <c r="F67" s="366"/>
      <c r="G67" s="366"/>
      <c r="H67" s="366"/>
      <c r="I67" s="366"/>
      <c r="J67" s="366"/>
      <c r="K67" s="247"/>
    </row>
    <row r="68" spans="2:11" ht="15" customHeight="1">
      <c r="B68" s="246"/>
      <c r="C68" s="251"/>
      <c r="D68" s="366" t="s">
        <v>743</v>
      </c>
      <c r="E68" s="366"/>
      <c r="F68" s="366"/>
      <c r="G68" s="366"/>
      <c r="H68" s="366"/>
      <c r="I68" s="366"/>
      <c r="J68" s="366"/>
      <c r="K68" s="247"/>
    </row>
    <row r="69" spans="2:11" ht="12.75" customHeight="1">
      <c r="B69" s="255"/>
      <c r="C69" s="256"/>
      <c r="D69" s="256"/>
      <c r="E69" s="256"/>
      <c r="F69" s="256"/>
      <c r="G69" s="256"/>
      <c r="H69" s="256"/>
      <c r="I69" s="256"/>
      <c r="J69" s="256"/>
      <c r="K69" s="257"/>
    </row>
    <row r="70" spans="2:11" ht="18.75" customHeight="1">
      <c r="B70" s="258"/>
      <c r="C70" s="258"/>
      <c r="D70" s="258"/>
      <c r="E70" s="258"/>
      <c r="F70" s="258"/>
      <c r="G70" s="258"/>
      <c r="H70" s="258"/>
      <c r="I70" s="258"/>
      <c r="J70" s="258"/>
      <c r="K70" s="259"/>
    </row>
    <row r="71" spans="2:11" ht="18.75" customHeight="1">
      <c r="B71" s="259"/>
      <c r="C71" s="259"/>
      <c r="D71" s="259"/>
      <c r="E71" s="259"/>
      <c r="F71" s="259"/>
      <c r="G71" s="259"/>
      <c r="H71" s="259"/>
      <c r="I71" s="259"/>
      <c r="J71" s="259"/>
      <c r="K71" s="259"/>
    </row>
    <row r="72" spans="2:11" ht="7.5" customHeight="1">
      <c r="B72" s="260"/>
      <c r="C72" s="261"/>
      <c r="D72" s="261"/>
      <c r="E72" s="261"/>
      <c r="F72" s="261"/>
      <c r="G72" s="261"/>
      <c r="H72" s="261"/>
      <c r="I72" s="261"/>
      <c r="J72" s="261"/>
      <c r="K72" s="262"/>
    </row>
    <row r="73" spans="2:11" ht="45" customHeight="1">
      <c r="B73" s="263"/>
      <c r="C73" s="368" t="s">
        <v>91</v>
      </c>
      <c r="D73" s="368"/>
      <c r="E73" s="368"/>
      <c r="F73" s="368"/>
      <c r="G73" s="368"/>
      <c r="H73" s="368"/>
      <c r="I73" s="368"/>
      <c r="J73" s="368"/>
      <c r="K73" s="264"/>
    </row>
    <row r="74" spans="2:11" ht="17.25" customHeight="1">
      <c r="B74" s="263"/>
      <c r="C74" s="265" t="s">
        <v>744</v>
      </c>
      <c r="D74" s="265"/>
      <c r="E74" s="265"/>
      <c r="F74" s="265" t="s">
        <v>745</v>
      </c>
      <c r="G74" s="266"/>
      <c r="H74" s="265" t="s">
        <v>135</v>
      </c>
      <c r="I74" s="265" t="s">
        <v>55</v>
      </c>
      <c r="J74" s="265" t="s">
        <v>746</v>
      </c>
      <c r="K74" s="264"/>
    </row>
    <row r="75" spans="2:11" ht="17.25" customHeight="1">
      <c r="B75" s="263"/>
      <c r="C75" s="267" t="s">
        <v>747</v>
      </c>
      <c r="D75" s="267"/>
      <c r="E75" s="267"/>
      <c r="F75" s="268" t="s">
        <v>748</v>
      </c>
      <c r="G75" s="269"/>
      <c r="H75" s="267"/>
      <c r="I75" s="267"/>
      <c r="J75" s="267" t="s">
        <v>749</v>
      </c>
      <c r="K75" s="264"/>
    </row>
    <row r="76" spans="2:11" ht="5.25" customHeight="1">
      <c r="B76" s="263"/>
      <c r="C76" s="270"/>
      <c r="D76" s="270"/>
      <c r="E76" s="270"/>
      <c r="F76" s="270"/>
      <c r="G76" s="271"/>
      <c r="H76" s="270"/>
      <c r="I76" s="270"/>
      <c r="J76" s="270"/>
      <c r="K76" s="264"/>
    </row>
    <row r="77" spans="2:11" ht="15" customHeight="1">
      <c r="B77" s="263"/>
      <c r="C77" s="253" t="s">
        <v>51</v>
      </c>
      <c r="D77" s="270"/>
      <c r="E77" s="270"/>
      <c r="F77" s="272" t="s">
        <v>750</v>
      </c>
      <c r="G77" s="271"/>
      <c r="H77" s="253" t="s">
        <v>751</v>
      </c>
      <c r="I77" s="253" t="s">
        <v>752</v>
      </c>
      <c r="J77" s="253">
        <v>20</v>
      </c>
      <c r="K77" s="264"/>
    </row>
    <row r="78" spans="2:11" ht="15" customHeight="1">
      <c r="B78" s="263"/>
      <c r="C78" s="253" t="s">
        <v>753</v>
      </c>
      <c r="D78" s="253"/>
      <c r="E78" s="253"/>
      <c r="F78" s="272" t="s">
        <v>750</v>
      </c>
      <c r="G78" s="271"/>
      <c r="H78" s="253" t="s">
        <v>754</v>
      </c>
      <c r="I78" s="253" t="s">
        <v>752</v>
      </c>
      <c r="J78" s="253">
        <v>120</v>
      </c>
      <c r="K78" s="264"/>
    </row>
    <row r="79" spans="2:11" ht="15" customHeight="1">
      <c r="B79" s="273"/>
      <c r="C79" s="253" t="s">
        <v>755</v>
      </c>
      <c r="D79" s="253"/>
      <c r="E79" s="253"/>
      <c r="F79" s="272" t="s">
        <v>756</v>
      </c>
      <c r="G79" s="271"/>
      <c r="H79" s="253" t="s">
        <v>757</v>
      </c>
      <c r="I79" s="253" t="s">
        <v>752</v>
      </c>
      <c r="J79" s="253">
        <v>50</v>
      </c>
      <c r="K79" s="264"/>
    </row>
    <row r="80" spans="2:11" ht="15" customHeight="1">
      <c r="B80" s="273"/>
      <c r="C80" s="253" t="s">
        <v>758</v>
      </c>
      <c r="D80" s="253"/>
      <c r="E80" s="253"/>
      <c r="F80" s="272" t="s">
        <v>750</v>
      </c>
      <c r="G80" s="271"/>
      <c r="H80" s="253" t="s">
        <v>759</v>
      </c>
      <c r="I80" s="253" t="s">
        <v>760</v>
      </c>
      <c r="J80" s="253"/>
      <c r="K80" s="264"/>
    </row>
    <row r="81" spans="2:11" ht="15" customHeight="1">
      <c r="B81" s="273"/>
      <c r="C81" s="274" t="s">
        <v>761</v>
      </c>
      <c r="D81" s="274"/>
      <c r="E81" s="274"/>
      <c r="F81" s="275" t="s">
        <v>756</v>
      </c>
      <c r="G81" s="274"/>
      <c r="H81" s="274" t="s">
        <v>762</v>
      </c>
      <c r="I81" s="274" t="s">
        <v>752</v>
      </c>
      <c r="J81" s="274">
        <v>15</v>
      </c>
      <c r="K81" s="264"/>
    </row>
    <row r="82" spans="2:11" ht="15" customHeight="1">
      <c r="B82" s="273"/>
      <c r="C82" s="274" t="s">
        <v>763</v>
      </c>
      <c r="D82" s="274"/>
      <c r="E82" s="274"/>
      <c r="F82" s="275" t="s">
        <v>756</v>
      </c>
      <c r="G82" s="274"/>
      <c r="H82" s="274" t="s">
        <v>764</v>
      </c>
      <c r="I82" s="274" t="s">
        <v>752</v>
      </c>
      <c r="J82" s="274">
        <v>15</v>
      </c>
      <c r="K82" s="264"/>
    </row>
    <row r="83" spans="2:11" ht="15" customHeight="1">
      <c r="B83" s="273"/>
      <c r="C83" s="274" t="s">
        <v>765</v>
      </c>
      <c r="D83" s="274"/>
      <c r="E83" s="274"/>
      <c r="F83" s="275" t="s">
        <v>756</v>
      </c>
      <c r="G83" s="274"/>
      <c r="H83" s="274" t="s">
        <v>766</v>
      </c>
      <c r="I83" s="274" t="s">
        <v>752</v>
      </c>
      <c r="J83" s="274">
        <v>20</v>
      </c>
      <c r="K83" s="264"/>
    </row>
    <row r="84" spans="2:11" ht="15" customHeight="1">
      <c r="B84" s="273"/>
      <c r="C84" s="274" t="s">
        <v>767</v>
      </c>
      <c r="D84" s="274"/>
      <c r="E84" s="274"/>
      <c r="F84" s="275" t="s">
        <v>756</v>
      </c>
      <c r="G84" s="274"/>
      <c r="H84" s="274" t="s">
        <v>768</v>
      </c>
      <c r="I84" s="274" t="s">
        <v>752</v>
      </c>
      <c r="J84" s="274">
        <v>20</v>
      </c>
      <c r="K84" s="264"/>
    </row>
    <row r="85" spans="2:11" ht="15" customHeight="1">
      <c r="B85" s="273"/>
      <c r="C85" s="253" t="s">
        <v>769</v>
      </c>
      <c r="D85" s="253"/>
      <c r="E85" s="253"/>
      <c r="F85" s="272" t="s">
        <v>756</v>
      </c>
      <c r="G85" s="271"/>
      <c r="H85" s="253" t="s">
        <v>770</v>
      </c>
      <c r="I85" s="253" t="s">
        <v>752</v>
      </c>
      <c r="J85" s="253">
        <v>50</v>
      </c>
      <c r="K85" s="264"/>
    </row>
    <row r="86" spans="2:11" ht="15" customHeight="1">
      <c r="B86" s="273"/>
      <c r="C86" s="253" t="s">
        <v>771</v>
      </c>
      <c r="D86" s="253"/>
      <c r="E86" s="253"/>
      <c r="F86" s="272" t="s">
        <v>756</v>
      </c>
      <c r="G86" s="271"/>
      <c r="H86" s="253" t="s">
        <v>772</v>
      </c>
      <c r="I86" s="253" t="s">
        <v>752</v>
      </c>
      <c r="J86" s="253">
        <v>20</v>
      </c>
      <c r="K86" s="264"/>
    </row>
    <row r="87" spans="2:11" ht="15" customHeight="1">
      <c r="B87" s="273"/>
      <c r="C87" s="253" t="s">
        <v>773</v>
      </c>
      <c r="D87" s="253"/>
      <c r="E87" s="253"/>
      <c r="F87" s="272" t="s">
        <v>756</v>
      </c>
      <c r="G87" s="271"/>
      <c r="H87" s="253" t="s">
        <v>774</v>
      </c>
      <c r="I87" s="253" t="s">
        <v>752</v>
      </c>
      <c r="J87" s="253">
        <v>20</v>
      </c>
      <c r="K87" s="264"/>
    </row>
    <row r="88" spans="2:11" ht="15" customHeight="1">
      <c r="B88" s="273"/>
      <c r="C88" s="253" t="s">
        <v>775</v>
      </c>
      <c r="D88" s="253"/>
      <c r="E88" s="253"/>
      <c r="F88" s="272" t="s">
        <v>756</v>
      </c>
      <c r="G88" s="271"/>
      <c r="H88" s="253" t="s">
        <v>776</v>
      </c>
      <c r="I88" s="253" t="s">
        <v>752</v>
      </c>
      <c r="J88" s="253">
        <v>50</v>
      </c>
      <c r="K88" s="264"/>
    </row>
    <row r="89" spans="2:11" ht="15" customHeight="1">
      <c r="B89" s="273"/>
      <c r="C89" s="253" t="s">
        <v>777</v>
      </c>
      <c r="D89" s="253"/>
      <c r="E89" s="253"/>
      <c r="F89" s="272" t="s">
        <v>756</v>
      </c>
      <c r="G89" s="271"/>
      <c r="H89" s="253" t="s">
        <v>777</v>
      </c>
      <c r="I89" s="253" t="s">
        <v>752</v>
      </c>
      <c r="J89" s="253">
        <v>50</v>
      </c>
      <c r="K89" s="264"/>
    </row>
    <row r="90" spans="2:11" ht="15" customHeight="1">
      <c r="B90" s="273"/>
      <c r="C90" s="253" t="s">
        <v>140</v>
      </c>
      <c r="D90" s="253"/>
      <c r="E90" s="253"/>
      <c r="F90" s="272" t="s">
        <v>756</v>
      </c>
      <c r="G90" s="271"/>
      <c r="H90" s="253" t="s">
        <v>778</v>
      </c>
      <c r="I90" s="253" t="s">
        <v>752</v>
      </c>
      <c r="J90" s="253">
        <v>255</v>
      </c>
      <c r="K90" s="264"/>
    </row>
    <row r="91" spans="2:11" ht="15" customHeight="1">
      <c r="B91" s="273"/>
      <c r="C91" s="253" t="s">
        <v>779</v>
      </c>
      <c r="D91" s="253"/>
      <c r="E91" s="253"/>
      <c r="F91" s="272" t="s">
        <v>750</v>
      </c>
      <c r="G91" s="271"/>
      <c r="H91" s="253" t="s">
        <v>780</v>
      </c>
      <c r="I91" s="253" t="s">
        <v>781</v>
      </c>
      <c r="J91" s="253"/>
      <c r="K91" s="264"/>
    </row>
    <row r="92" spans="2:11" ht="15" customHeight="1">
      <c r="B92" s="273"/>
      <c r="C92" s="253" t="s">
        <v>782</v>
      </c>
      <c r="D92" s="253"/>
      <c r="E92" s="253"/>
      <c r="F92" s="272" t="s">
        <v>750</v>
      </c>
      <c r="G92" s="271"/>
      <c r="H92" s="253" t="s">
        <v>783</v>
      </c>
      <c r="I92" s="253" t="s">
        <v>784</v>
      </c>
      <c r="J92" s="253"/>
      <c r="K92" s="264"/>
    </row>
    <row r="93" spans="2:11" ht="15" customHeight="1">
      <c r="B93" s="273"/>
      <c r="C93" s="253" t="s">
        <v>785</v>
      </c>
      <c r="D93" s="253"/>
      <c r="E93" s="253"/>
      <c r="F93" s="272" t="s">
        <v>750</v>
      </c>
      <c r="G93" s="271"/>
      <c r="H93" s="253" t="s">
        <v>785</v>
      </c>
      <c r="I93" s="253" t="s">
        <v>784</v>
      </c>
      <c r="J93" s="253"/>
      <c r="K93" s="264"/>
    </row>
    <row r="94" spans="2:11" ht="15" customHeight="1">
      <c r="B94" s="273"/>
      <c r="C94" s="253" t="s">
        <v>36</v>
      </c>
      <c r="D94" s="253"/>
      <c r="E94" s="253"/>
      <c r="F94" s="272" t="s">
        <v>750</v>
      </c>
      <c r="G94" s="271"/>
      <c r="H94" s="253" t="s">
        <v>786</v>
      </c>
      <c r="I94" s="253" t="s">
        <v>784</v>
      </c>
      <c r="J94" s="253"/>
      <c r="K94" s="264"/>
    </row>
    <row r="95" spans="2:11" ht="15" customHeight="1">
      <c r="B95" s="273"/>
      <c r="C95" s="253" t="s">
        <v>46</v>
      </c>
      <c r="D95" s="253"/>
      <c r="E95" s="253"/>
      <c r="F95" s="272" t="s">
        <v>750</v>
      </c>
      <c r="G95" s="271"/>
      <c r="H95" s="253" t="s">
        <v>787</v>
      </c>
      <c r="I95" s="253" t="s">
        <v>784</v>
      </c>
      <c r="J95" s="253"/>
      <c r="K95" s="264"/>
    </row>
    <row r="96" spans="2:11" ht="15" customHeight="1">
      <c r="B96" s="276"/>
      <c r="C96" s="277"/>
      <c r="D96" s="277"/>
      <c r="E96" s="277"/>
      <c r="F96" s="277"/>
      <c r="G96" s="277"/>
      <c r="H96" s="277"/>
      <c r="I96" s="277"/>
      <c r="J96" s="277"/>
      <c r="K96" s="278"/>
    </row>
    <row r="97" spans="2:11" ht="18.75" customHeight="1">
      <c r="B97" s="279"/>
      <c r="C97" s="280"/>
      <c r="D97" s="280"/>
      <c r="E97" s="280"/>
      <c r="F97" s="280"/>
      <c r="G97" s="280"/>
      <c r="H97" s="280"/>
      <c r="I97" s="280"/>
      <c r="J97" s="280"/>
      <c r="K97" s="279"/>
    </row>
    <row r="98" spans="2:11" ht="18.75" customHeight="1">
      <c r="B98" s="259"/>
      <c r="C98" s="259"/>
      <c r="D98" s="259"/>
      <c r="E98" s="259"/>
      <c r="F98" s="259"/>
      <c r="G98" s="259"/>
      <c r="H98" s="259"/>
      <c r="I98" s="259"/>
      <c r="J98" s="259"/>
      <c r="K98" s="259"/>
    </row>
    <row r="99" spans="2:11" ht="7.5" customHeight="1">
      <c r="B99" s="260"/>
      <c r="C99" s="261"/>
      <c r="D99" s="261"/>
      <c r="E99" s="261"/>
      <c r="F99" s="261"/>
      <c r="G99" s="261"/>
      <c r="H99" s="261"/>
      <c r="I99" s="261"/>
      <c r="J99" s="261"/>
      <c r="K99" s="262"/>
    </row>
    <row r="100" spans="2:11" ht="45" customHeight="1">
      <c r="B100" s="263"/>
      <c r="C100" s="368" t="s">
        <v>788</v>
      </c>
      <c r="D100" s="368"/>
      <c r="E100" s="368"/>
      <c r="F100" s="368"/>
      <c r="G100" s="368"/>
      <c r="H100" s="368"/>
      <c r="I100" s="368"/>
      <c r="J100" s="368"/>
      <c r="K100" s="264"/>
    </row>
    <row r="101" spans="2:11" ht="17.25" customHeight="1">
      <c r="B101" s="263"/>
      <c r="C101" s="265" t="s">
        <v>744</v>
      </c>
      <c r="D101" s="265"/>
      <c r="E101" s="265"/>
      <c r="F101" s="265" t="s">
        <v>745</v>
      </c>
      <c r="G101" s="266"/>
      <c r="H101" s="265" t="s">
        <v>135</v>
      </c>
      <c r="I101" s="265" t="s">
        <v>55</v>
      </c>
      <c r="J101" s="265" t="s">
        <v>746</v>
      </c>
      <c r="K101" s="264"/>
    </row>
    <row r="102" spans="2:11" ht="17.25" customHeight="1">
      <c r="B102" s="263"/>
      <c r="C102" s="267" t="s">
        <v>747</v>
      </c>
      <c r="D102" s="267"/>
      <c r="E102" s="267"/>
      <c r="F102" s="268" t="s">
        <v>748</v>
      </c>
      <c r="G102" s="269"/>
      <c r="H102" s="267"/>
      <c r="I102" s="267"/>
      <c r="J102" s="267" t="s">
        <v>749</v>
      </c>
      <c r="K102" s="264"/>
    </row>
    <row r="103" spans="2:11" ht="5.25" customHeight="1">
      <c r="B103" s="263"/>
      <c r="C103" s="265"/>
      <c r="D103" s="265"/>
      <c r="E103" s="265"/>
      <c r="F103" s="265"/>
      <c r="G103" s="281"/>
      <c r="H103" s="265"/>
      <c r="I103" s="265"/>
      <c r="J103" s="265"/>
      <c r="K103" s="264"/>
    </row>
    <row r="104" spans="2:11" ht="15" customHeight="1">
      <c r="B104" s="263"/>
      <c r="C104" s="253" t="s">
        <v>51</v>
      </c>
      <c r="D104" s="270"/>
      <c r="E104" s="270"/>
      <c r="F104" s="272" t="s">
        <v>750</v>
      </c>
      <c r="G104" s="281"/>
      <c r="H104" s="253" t="s">
        <v>789</v>
      </c>
      <c r="I104" s="253" t="s">
        <v>752</v>
      </c>
      <c r="J104" s="253">
        <v>20</v>
      </c>
      <c r="K104" s="264"/>
    </row>
    <row r="105" spans="2:11" ht="15" customHeight="1">
      <c r="B105" s="263"/>
      <c r="C105" s="253" t="s">
        <v>753</v>
      </c>
      <c r="D105" s="253"/>
      <c r="E105" s="253"/>
      <c r="F105" s="272" t="s">
        <v>750</v>
      </c>
      <c r="G105" s="253"/>
      <c r="H105" s="253" t="s">
        <v>789</v>
      </c>
      <c r="I105" s="253" t="s">
        <v>752</v>
      </c>
      <c r="J105" s="253">
        <v>120</v>
      </c>
      <c r="K105" s="264"/>
    </row>
    <row r="106" spans="2:11" ht="15" customHeight="1">
      <c r="B106" s="273"/>
      <c r="C106" s="253" t="s">
        <v>755</v>
      </c>
      <c r="D106" s="253"/>
      <c r="E106" s="253"/>
      <c r="F106" s="272" t="s">
        <v>756</v>
      </c>
      <c r="G106" s="253"/>
      <c r="H106" s="253" t="s">
        <v>789</v>
      </c>
      <c r="I106" s="253" t="s">
        <v>752</v>
      </c>
      <c r="J106" s="253">
        <v>50</v>
      </c>
      <c r="K106" s="264"/>
    </row>
    <row r="107" spans="2:11" ht="15" customHeight="1">
      <c r="B107" s="273"/>
      <c r="C107" s="253" t="s">
        <v>758</v>
      </c>
      <c r="D107" s="253"/>
      <c r="E107" s="253"/>
      <c r="F107" s="272" t="s">
        <v>750</v>
      </c>
      <c r="G107" s="253"/>
      <c r="H107" s="253" t="s">
        <v>789</v>
      </c>
      <c r="I107" s="253" t="s">
        <v>760</v>
      </c>
      <c r="J107" s="253"/>
      <c r="K107" s="264"/>
    </row>
    <row r="108" spans="2:11" ht="15" customHeight="1">
      <c r="B108" s="273"/>
      <c r="C108" s="253" t="s">
        <v>769</v>
      </c>
      <c r="D108" s="253"/>
      <c r="E108" s="253"/>
      <c r="F108" s="272" t="s">
        <v>756</v>
      </c>
      <c r="G108" s="253"/>
      <c r="H108" s="253" t="s">
        <v>789</v>
      </c>
      <c r="I108" s="253" t="s">
        <v>752</v>
      </c>
      <c r="J108" s="253">
        <v>50</v>
      </c>
      <c r="K108" s="264"/>
    </row>
    <row r="109" spans="2:11" ht="15" customHeight="1">
      <c r="B109" s="273"/>
      <c r="C109" s="253" t="s">
        <v>777</v>
      </c>
      <c r="D109" s="253"/>
      <c r="E109" s="253"/>
      <c r="F109" s="272" t="s">
        <v>756</v>
      </c>
      <c r="G109" s="253"/>
      <c r="H109" s="253" t="s">
        <v>789</v>
      </c>
      <c r="I109" s="253" t="s">
        <v>752</v>
      </c>
      <c r="J109" s="253">
        <v>50</v>
      </c>
      <c r="K109" s="264"/>
    </row>
    <row r="110" spans="2:11" ht="15" customHeight="1">
      <c r="B110" s="273"/>
      <c r="C110" s="253" t="s">
        <v>775</v>
      </c>
      <c r="D110" s="253"/>
      <c r="E110" s="253"/>
      <c r="F110" s="272" t="s">
        <v>756</v>
      </c>
      <c r="G110" s="253"/>
      <c r="H110" s="253" t="s">
        <v>789</v>
      </c>
      <c r="I110" s="253" t="s">
        <v>752</v>
      </c>
      <c r="J110" s="253">
        <v>50</v>
      </c>
      <c r="K110" s="264"/>
    </row>
    <row r="111" spans="2:11" ht="15" customHeight="1">
      <c r="B111" s="273"/>
      <c r="C111" s="253" t="s">
        <v>51</v>
      </c>
      <c r="D111" s="253"/>
      <c r="E111" s="253"/>
      <c r="F111" s="272" t="s">
        <v>750</v>
      </c>
      <c r="G111" s="253"/>
      <c r="H111" s="253" t="s">
        <v>790</v>
      </c>
      <c r="I111" s="253" t="s">
        <v>752</v>
      </c>
      <c r="J111" s="253">
        <v>20</v>
      </c>
      <c r="K111" s="264"/>
    </row>
    <row r="112" spans="2:11" ht="15" customHeight="1">
      <c r="B112" s="273"/>
      <c r="C112" s="253" t="s">
        <v>791</v>
      </c>
      <c r="D112" s="253"/>
      <c r="E112" s="253"/>
      <c r="F112" s="272" t="s">
        <v>750</v>
      </c>
      <c r="G112" s="253"/>
      <c r="H112" s="253" t="s">
        <v>792</v>
      </c>
      <c r="I112" s="253" t="s">
        <v>752</v>
      </c>
      <c r="J112" s="253">
        <v>120</v>
      </c>
      <c r="K112" s="264"/>
    </row>
    <row r="113" spans="2:11" ht="15" customHeight="1">
      <c r="B113" s="273"/>
      <c r="C113" s="253" t="s">
        <v>36</v>
      </c>
      <c r="D113" s="253"/>
      <c r="E113" s="253"/>
      <c r="F113" s="272" t="s">
        <v>750</v>
      </c>
      <c r="G113" s="253"/>
      <c r="H113" s="253" t="s">
        <v>793</v>
      </c>
      <c r="I113" s="253" t="s">
        <v>784</v>
      </c>
      <c r="J113" s="253"/>
      <c r="K113" s="264"/>
    </row>
    <row r="114" spans="2:11" ht="15" customHeight="1">
      <c r="B114" s="273"/>
      <c r="C114" s="253" t="s">
        <v>46</v>
      </c>
      <c r="D114" s="253"/>
      <c r="E114" s="253"/>
      <c r="F114" s="272" t="s">
        <v>750</v>
      </c>
      <c r="G114" s="253"/>
      <c r="H114" s="253" t="s">
        <v>794</v>
      </c>
      <c r="I114" s="253" t="s">
        <v>784</v>
      </c>
      <c r="J114" s="253"/>
      <c r="K114" s="264"/>
    </row>
    <row r="115" spans="2:11" ht="15" customHeight="1">
      <c r="B115" s="273"/>
      <c r="C115" s="253" t="s">
        <v>55</v>
      </c>
      <c r="D115" s="253"/>
      <c r="E115" s="253"/>
      <c r="F115" s="272" t="s">
        <v>750</v>
      </c>
      <c r="G115" s="253"/>
      <c r="H115" s="253" t="s">
        <v>795</v>
      </c>
      <c r="I115" s="253" t="s">
        <v>796</v>
      </c>
      <c r="J115" s="253"/>
      <c r="K115" s="264"/>
    </row>
    <row r="116" spans="2:11" ht="15" customHeight="1">
      <c r="B116" s="276"/>
      <c r="C116" s="282"/>
      <c r="D116" s="282"/>
      <c r="E116" s="282"/>
      <c r="F116" s="282"/>
      <c r="G116" s="282"/>
      <c r="H116" s="282"/>
      <c r="I116" s="282"/>
      <c r="J116" s="282"/>
      <c r="K116" s="278"/>
    </row>
    <row r="117" spans="2:11" ht="18.75" customHeight="1">
      <c r="B117" s="283"/>
      <c r="C117" s="249"/>
      <c r="D117" s="249"/>
      <c r="E117" s="249"/>
      <c r="F117" s="284"/>
      <c r="G117" s="249"/>
      <c r="H117" s="249"/>
      <c r="I117" s="249"/>
      <c r="J117" s="249"/>
      <c r="K117" s="283"/>
    </row>
    <row r="118" spans="2:11" ht="18.75" customHeight="1">
      <c r="B118" s="259"/>
      <c r="C118" s="259"/>
      <c r="D118" s="259"/>
      <c r="E118" s="259"/>
      <c r="F118" s="259"/>
      <c r="G118" s="259"/>
      <c r="H118" s="259"/>
      <c r="I118" s="259"/>
      <c r="J118" s="259"/>
      <c r="K118" s="259"/>
    </row>
    <row r="119" spans="2:11" ht="7.5" customHeight="1">
      <c r="B119" s="285"/>
      <c r="C119" s="286"/>
      <c r="D119" s="286"/>
      <c r="E119" s="286"/>
      <c r="F119" s="286"/>
      <c r="G119" s="286"/>
      <c r="H119" s="286"/>
      <c r="I119" s="286"/>
      <c r="J119" s="286"/>
      <c r="K119" s="287"/>
    </row>
    <row r="120" spans="2:11" ht="45" customHeight="1">
      <c r="B120" s="288"/>
      <c r="C120" s="363" t="s">
        <v>797</v>
      </c>
      <c r="D120" s="363"/>
      <c r="E120" s="363"/>
      <c r="F120" s="363"/>
      <c r="G120" s="363"/>
      <c r="H120" s="363"/>
      <c r="I120" s="363"/>
      <c r="J120" s="363"/>
      <c r="K120" s="289"/>
    </row>
    <row r="121" spans="2:11" ht="17.25" customHeight="1">
      <c r="B121" s="290"/>
      <c r="C121" s="265" t="s">
        <v>744</v>
      </c>
      <c r="D121" s="265"/>
      <c r="E121" s="265"/>
      <c r="F121" s="265" t="s">
        <v>745</v>
      </c>
      <c r="G121" s="266"/>
      <c r="H121" s="265" t="s">
        <v>135</v>
      </c>
      <c r="I121" s="265" t="s">
        <v>55</v>
      </c>
      <c r="J121" s="265" t="s">
        <v>746</v>
      </c>
      <c r="K121" s="291"/>
    </row>
    <row r="122" spans="2:11" ht="17.25" customHeight="1">
      <c r="B122" s="290"/>
      <c r="C122" s="267" t="s">
        <v>747</v>
      </c>
      <c r="D122" s="267"/>
      <c r="E122" s="267"/>
      <c r="F122" s="268" t="s">
        <v>748</v>
      </c>
      <c r="G122" s="269"/>
      <c r="H122" s="267"/>
      <c r="I122" s="267"/>
      <c r="J122" s="267" t="s">
        <v>749</v>
      </c>
      <c r="K122" s="291"/>
    </row>
    <row r="123" spans="2:11" ht="5.25" customHeight="1">
      <c r="B123" s="292"/>
      <c r="C123" s="270"/>
      <c r="D123" s="270"/>
      <c r="E123" s="270"/>
      <c r="F123" s="270"/>
      <c r="G123" s="253"/>
      <c r="H123" s="270"/>
      <c r="I123" s="270"/>
      <c r="J123" s="270"/>
      <c r="K123" s="293"/>
    </row>
    <row r="124" spans="2:11" ht="15" customHeight="1">
      <c r="B124" s="292"/>
      <c r="C124" s="253" t="s">
        <v>753</v>
      </c>
      <c r="D124" s="270"/>
      <c r="E124" s="270"/>
      <c r="F124" s="272" t="s">
        <v>750</v>
      </c>
      <c r="G124" s="253"/>
      <c r="H124" s="253" t="s">
        <v>789</v>
      </c>
      <c r="I124" s="253" t="s">
        <v>752</v>
      </c>
      <c r="J124" s="253">
        <v>120</v>
      </c>
      <c r="K124" s="294"/>
    </row>
    <row r="125" spans="2:11" ht="15" customHeight="1">
      <c r="B125" s="292"/>
      <c r="C125" s="253" t="s">
        <v>798</v>
      </c>
      <c r="D125" s="253"/>
      <c r="E125" s="253"/>
      <c r="F125" s="272" t="s">
        <v>750</v>
      </c>
      <c r="G125" s="253"/>
      <c r="H125" s="253" t="s">
        <v>799</v>
      </c>
      <c r="I125" s="253" t="s">
        <v>752</v>
      </c>
      <c r="J125" s="253" t="s">
        <v>800</v>
      </c>
      <c r="K125" s="294"/>
    </row>
    <row r="126" spans="2:11" ht="15" customHeight="1">
      <c r="B126" s="292"/>
      <c r="C126" s="253" t="s">
        <v>699</v>
      </c>
      <c r="D126" s="253"/>
      <c r="E126" s="253"/>
      <c r="F126" s="272" t="s">
        <v>750</v>
      </c>
      <c r="G126" s="253"/>
      <c r="H126" s="253" t="s">
        <v>801</v>
      </c>
      <c r="I126" s="253" t="s">
        <v>752</v>
      </c>
      <c r="J126" s="253" t="s">
        <v>800</v>
      </c>
      <c r="K126" s="294"/>
    </row>
    <row r="127" spans="2:11" ht="15" customHeight="1">
      <c r="B127" s="292"/>
      <c r="C127" s="253" t="s">
        <v>761</v>
      </c>
      <c r="D127" s="253"/>
      <c r="E127" s="253"/>
      <c r="F127" s="272" t="s">
        <v>756</v>
      </c>
      <c r="G127" s="253"/>
      <c r="H127" s="253" t="s">
        <v>762</v>
      </c>
      <c r="I127" s="253" t="s">
        <v>752</v>
      </c>
      <c r="J127" s="253">
        <v>15</v>
      </c>
      <c r="K127" s="294"/>
    </row>
    <row r="128" spans="2:11" ht="15" customHeight="1">
      <c r="B128" s="292"/>
      <c r="C128" s="274" t="s">
        <v>763</v>
      </c>
      <c r="D128" s="274"/>
      <c r="E128" s="274"/>
      <c r="F128" s="275" t="s">
        <v>756</v>
      </c>
      <c r="G128" s="274"/>
      <c r="H128" s="274" t="s">
        <v>764</v>
      </c>
      <c r="I128" s="274" t="s">
        <v>752</v>
      </c>
      <c r="J128" s="274">
        <v>15</v>
      </c>
      <c r="K128" s="294"/>
    </row>
    <row r="129" spans="2:11" ht="15" customHeight="1">
      <c r="B129" s="292"/>
      <c r="C129" s="274" t="s">
        <v>765</v>
      </c>
      <c r="D129" s="274"/>
      <c r="E129" s="274"/>
      <c r="F129" s="275" t="s">
        <v>756</v>
      </c>
      <c r="G129" s="274"/>
      <c r="H129" s="274" t="s">
        <v>766</v>
      </c>
      <c r="I129" s="274" t="s">
        <v>752</v>
      </c>
      <c r="J129" s="274">
        <v>20</v>
      </c>
      <c r="K129" s="294"/>
    </row>
    <row r="130" spans="2:11" ht="15" customHeight="1">
      <c r="B130" s="292"/>
      <c r="C130" s="274" t="s">
        <v>767</v>
      </c>
      <c r="D130" s="274"/>
      <c r="E130" s="274"/>
      <c r="F130" s="275" t="s">
        <v>756</v>
      </c>
      <c r="G130" s="274"/>
      <c r="H130" s="274" t="s">
        <v>768</v>
      </c>
      <c r="I130" s="274" t="s">
        <v>752</v>
      </c>
      <c r="J130" s="274">
        <v>20</v>
      </c>
      <c r="K130" s="294"/>
    </row>
    <row r="131" spans="2:11" ht="15" customHeight="1">
      <c r="B131" s="292"/>
      <c r="C131" s="253" t="s">
        <v>755</v>
      </c>
      <c r="D131" s="253"/>
      <c r="E131" s="253"/>
      <c r="F131" s="272" t="s">
        <v>756</v>
      </c>
      <c r="G131" s="253"/>
      <c r="H131" s="253" t="s">
        <v>789</v>
      </c>
      <c r="I131" s="253" t="s">
        <v>752</v>
      </c>
      <c r="J131" s="253">
        <v>50</v>
      </c>
      <c r="K131" s="294"/>
    </row>
    <row r="132" spans="2:11" ht="15" customHeight="1">
      <c r="B132" s="292"/>
      <c r="C132" s="253" t="s">
        <v>769</v>
      </c>
      <c r="D132" s="253"/>
      <c r="E132" s="253"/>
      <c r="F132" s="272" t="s">
        <v>756</v>
      </c>
      <c r="G132" s="253"/>
      <c r="H132" s="253" t="s">
        <v>789</v>
      </c>
      <c r="I132" s="253" t="s">
        <v>752</v>
      </c>
      <c r="J132" s="253">
        <v>50</v>
      </c>
      <c r="K132" s="294"/>
    </row>
    <row r="133" spans="2:11" ht="15" customHeight="1">
      <c r="B133" s="292"/>
      <c r="C133" s="253" t="s">
        <v>775</v>
      </c>
      <c r="D133" s="253"/>
      <c r="E133" s="253"/>
      <c r="F133" s="272" t="s">
        <v>756</v>
      </c>
      <c r="G133" s="253"/>
      <c r="H133" s="253" t="s">
        <v>789</v>
      </c>
      <c r="I133" s="253" t="s">
        <v>752</v>
      </c>
      <c r="J133" s="253">
        <v>50</v>
      </c>
      <c r="K133" s="294"/>
    </row>
    <row r="134" spans="2:11" ht="15" customHeight="1">
      <c r="B134" s="292"/>
      <c r="C134" s="253" t="s">
        <v>777</v>
      </c>
      <c r="D134" s="253"/>
      <c r="E134" s="253"/>
      <c r="F134" s="272" t="s">
        <v>756</v>
      </c>
      <c r="G134" s="253"/>
      <c r="H134" s="253" t="s">
        <v>789</v>
      </c>
      <c r="I134" s="253" t="s">
        <v>752</v>
      </c>
      <c r="J134" s="253">
        <v>50</v>
      </c>
      <c r="K134" s="294"/>
    </row>
    <row r="135" spans="2:11" ht="15" customHeight="1">
      <c r="B135" s="292"/>
      <c r="C135" s="253" t="s">
        <v>140</v>
      </c>
      <c r="D135" s="253"/>
      <c r="E135" s="253"/>
      <c r="F135" s="272" t="s">
        <v>756</v>
      </c>
      <c r="G135" s="253"/>
      <c r="H135" s="253" t="s">
        <v>802</v>
      </c>
      <c r="I135" s="253" t="s">
        <v>752</v>
      </c>
      <c r="J135" s="253">
        <v>255</v>
      </c>
      <c r="K135" s="294"/>
    </row>
    <row r="136" spans="2:11" ht="15" customHeight="1">
      <c r="B136" s="292"/>
      <c r="C136" s="253" t="s">
        <v>779</v>
      </c>
      <c r="D136" s="253"/>
      <c r="E136" s="253"/>
      <c r="F136" s="272" t="s">
        <v>750</v>
      </c>
      <c r="G136" s="253"/>
      <c r="H136" s="253" t="s">
        <v>803</v>
      </c>
      <c r="I136" s="253" t="s">
        <v>781</v>
      </c>
      <c r="J136" s="253"/>
      <c r="K136" s="294"/>
    </row>
    <row r="137" spans="2:11" ht="15" customHeight="1">
      <c r="B137" s="292"/>
      <c r="C137" s="253" t="s">
        <v>782</v>
      </c>
      <c r="D137" s="253"/>
      <c r="E137" s="253"/>
      <c r="F137" s="272" t="s">
        <v>750</v>
      </c>
      <c r="G137" s="253"/>
      <c r="H137" s="253" t="s">
        <v>804</v>
      </c>
      <c r="I137" s="253" t="s">
        <v>784</v>
      </c>
      <c r="J137" s="253"/>
      <c r="K137" s="294"/>
    </row>
    <row r="138" spans="2:11" ht="15" customHeight="1">
      <c r="B138" s="292"/>
      <c r="C138" s="253" t="s">
        <v>785</v>
      </c>
      <c r="D138" s="253"/>
      <c r="E138" s="253"/>
      <c r="F138" s="272" t="s">
        <v>750</v>
      </c>
      <c r="G138" s="253"/>
      <c r="H138" s="253" t="s">
        <v>785</v>
      </c>
      <c r="I138" s="253" t="s">
        <v>784</v>
      </c>
      <c r="J138" s="253"/>
      <c r="K138" s="294"/>
    </row>
    <row r="139" spans="2:11" ht="15" customHeight="1">
      <c r="B139" s="292"/>
      <c r="C139" s="253" t="s">
        <v>36</v>
      </c>
      <c r="D139" s="253"/>
      <c r="E139" s="253"/>
      <c r="F139" s="272" t="s">
        <v>750</v>
      </c>
      <c r="G139" s="253"/>
      <c r="H139" s="253" t="s">
        <v>805</v>
      </c>
      <c r="I139" s="253" t="s">
        <v>784</v>
      </c>
      <c r="J139" s="253"/>
      <c r="K139" s="294"/>
    </row>
    <row r="140" spans="2:11" ht="15" customHeight="1">
      <c r="B140" s="292"/>
      <c r="C140" s="253" t="s">
        <v>806</v>
      </c>
      <c r="D140" s="253"/>
      <c r="E140" s="253"/>
      <c r="F140" s="272" t="s">
        <v>750</v>
      </c>
      <c r="G140" s="253"/>
      <c r="H140" s="253" t="s">
        <v>807</v>
      </c>
      <c r="I140" s="253" t="s">
        <v>784</v>
      </c>
      <c r="J140" s="253"/>
      <c r="K140" s="294"/>
    </row>
    <row r="141" spans="2:11" ht="15" customHeight="1">
      <c r="B141" s="295"/>
      <c r="C141" s="296"/>
      <c r="D141" s="296"/>
      <c r="E141" s="296"/>
      <c r="F141" s="296"/>
      <c r="G141" s="296"/>
      <c r="H141" s="296"/>
      <c r="I141" s="296"/>
      <c r="J141" s="296"/>
      <c r="K141" s="297"/>
    </row>
    <row r="142" spans="2:11" ht="18.75" customHeight="1">
      <c r="B142" s="249"/>
      <c r="C142" s="249"/>
      <c r="D142" s="249"/>
      <c r="E142" s="249"/>
      <c r="F142" s="284"/>
      <c r="G142" s="249"/>
      <c r="H142" s="249"/>
      <c r="I142" s="249"/>
      <c r="J142" s="249"/>
      <c r="K142" s="249"/>
    </row>
    <row r="143" spans="2:11" ht="18.75" customHeight="1">
      <c r="B143" s="259"/>
      <c r="C143" s="259"/>
      <c r="D143" s="259"/>
      <c r="E143" s="259"/>
      <c r="F143" s="259"/>
      <c r="G143" s="259"/>
      <c r="H143" s="259"/>
      <c r="I143" s="259"/>
      <c r="J143" s="259"/>
      <c r="K143" s="259"/>
    </row>
    <row r="144" spans="2:11" ht="7.5" customHeight="1">
      <c r="B144" s="260"/>
      <c r="C144" s="261"/>
      <c r="D144" s="261"/>
      <c r="E144" s="261"/>
      <c r="F144" s="261"/>
      <c r="G144" s="261"/>
      <c r="H144" s="261"/>
      <c r="I144" s="261"/>
      <c r="J144" s="261"/>
      <c r="K144" s="262"/>
    </row>
    <row r="145" spans="2:11" ht="45" customHeight="1">
      <c r="B145" s="263"/>
      <c r="C145" s="368" t="s">
        <v>808</v>
      </c>
      <c r="D145" s="368"/>
      <c r="E145" s="368"/>
      <c r="F145" s="368"/>
      <c r="G145" s="368"/>
      <c r="H145" s="368"/>
      <c r="I145" s="368"/>
      <c r="J145" s="368"/>
      <c r="K145" s="264"/>
    </row>
    <row r="146" spans="2:11" ht="17.25" customHeight="1">
      <c r="B146" s="263"/>
      <c r="C146" s="265" t="s">
        <v>744</v>
      </c>
      <c r="D146" s="265"/>
      <c r="E146" s="265"/>
      <c r="F146" s="265" t="s">
        <v>745</v>
      </c>
      <c r="G146" s="266"/>
      <c r="H146" s="265" t="s">
        <v>135</v>
      </c>
      <c r="I146" s="265" t="s">
        <v>55</v>
      </c>
      <c r="J146" s="265" t="s">
        <v>746</v>
      </c>
      <c r="K146" s="264"/>
    </row>
    <row r="147" spans="2:11" ht="17.25" customHeight="1">
      <c r="B147" s="263"/>
      <c r="C147" s="267" t="s">
        <v>747</v>
      </c>
      <c r="D147" s="267"/>
      <c r="E147" s="267"/>
      <c r="F147" s="268" t="s">
        <v>748</v>
      </c>
      <c r="G147" s="269"/>
      <c r="H147" s="267"/>
      <c r="I147" s="267"/>
      <c r="J147" s="267" t="s">
        <v>749</v>
      </c>
      <c r="K147" s="264"/>
    </row>
    <row r="148" spans="2:11" ht="5.25" customHeight="1">
      <c r="B148" s="273"/>
      <c r="C148" s="270"/>
      <c r="D148" s="270"/>
      <c r="E148" s="270"/>
      <c r="F148" s="270"/>
      <c r="G148" s="271"/>
      <c r="H148" s="270"/>
      <c r="I148" s="270"/>
      <c r="J148" s="270"/>
      <c r="K148" s="294"/>
    </row>
    <row r="149" spans="2:11" ht="15" customHeight="1">
      <c r="B149" s="273"/>
      <c r="C149" s="298" t="s">
        <v>753</v>
      </c>
      <c r="D149" s="253"/>
      <c r="E149" s="253"/>
      <c r="F149" s="299" t="s">
        <v>750</v>
      </c>
      <c r="G149" s="253"/>
      <c r="H149" s="298" t="s">
        <v>789</v>
      </c>
      <c r="I149" s="298" t="s">
        <v>752</v>
      </c>
      <c r="J149" s="298">
        <v>120</v>
      </c>
      <c r="K149" s="294"/>
    </row>
    <row r="150" spans="2:11" ht="15" customHeight="1">
      <c r="B150" s="273"/>
      <c r="C150" s="298" t="s">
        <v>798</v>
      </c>
      <c r="D150" s="253"/>
      <c r="E150" s="253"/>
      <c r="F150" s="299" t="s">
        <v>750</v>
      </c>
      <c r="G150" s="253"/>
      <c r="H150" s="298" t="s">
        <v>809</v>
      </c>
      <c r="I150" s="298" t="s">
        <v>752</v>
      </c>
      <c r="J150" s="298" t="s">
        <v>800</v>
      </c>
      <c r="K150" s="294"/>
    </row>
    <row r="151" spans="2:11" ht="15" customHeight="1">
      <c r="B151" s="273"/>
      <c r="C151" s="298" t="s">
        <v>699</v>
      </c>
      <c r="D151" s="253"/>
      <c r="E151" s="253"/>
      <c r="F151" s="299" t="s">
        <v>750</v>
      </c>
      <c r="G151" s="253"/>
      <c r="H151" s="298" t="s">
        <v>810</v>
      </c>
      <c r="I151" s="298" t="s">
        <v>752</v>
      </c>
      <c r="J151" s="298" t="s">
        <v>800</v>
      </c>
      <c r="K151" s="294"/>
    </row>
    <row r="152" spans="2:11" ht="15" customHeight="1">
      <c r="B152" s="273"/>
      <c r="C152" s="298" t="s">
        <v>755</v>
      </c>
      <c r="D152" s="253"/>
      <c r="E152" s="253"/>
      <c r="F152" s="299" t="s">
        <v>756</v>
      </c>
      <c r="G152" s="253"/>
      <c r="H152" s="298" t="s">
        <v>789</v>
      </c>
      <c r="I152" s="298" t="s">
        <v>752</v>
      </c>
      <c r="J152" s="298">
        <v>50</v>
      </c>
      <c r="K152" s="294"/>
    </row>
    <row r="153" spans="2:11" ht="15" customHeight="1">
      <c r="B153" s="273"/>
      <c r="C153" s="298" t="s">
        <v>758</v>
      </c>
      <c r="D153" s="253"/>
      <c r="E153" s="253"/>
      <c r="F153" s="299" t="s">
        <v>750</v>
      </c>
      <c r="G153" s="253"/>
      <c r="H153" s="298" t="s">
        <v>789</v>
      </c>
      <c r="I153" s="298" t="s">
        <v>760</v>
      </c>
      <c r="J153" s="298"/>
      <c r="K153" s="294"/>
    </row>
    <row r="154" spans="2:11" ht="15" customHeight="1">
      <c r="B154" s="273"/>
      <c r="C154" s="298" t="s">
        <v>769</v>
      </c>
      <c r="D154" s="253"/>
      <c r="E154" s="253"/>
      <c r="F154" s="299" t="s">
        <v>756</v>
      </c>
      <c r="G154" s="253"/>
      <c r="H154" s="298" t="s">
        <v>789</v>
      </c>
      <c r="I154" s="298" t="s">
        <v>752</v>
      </c>
      <c r="J154" s="298">
        <v>50</v>
      </c>
      <c r="K154" s="294"/>
    </row>
    <row r="155" spans="2:11" ht="15" customHeight="1">
      <c r="B155" s="273"/>
      <c r="C155" s="298" t="s">
        <v>777</v>
      </c>
      <c r="D155" s="253"/>
      <c r="E155" s="253"/>
      <c r="F155" s="299" t="s">
        <v>756</v>
      </c>
      <c r="G155" s="253"/>
      <c r="H155" s="298" t="s">
        <v>789</v>
      </c>
      <c r="I155" s="298" t="s">
        <v>752</v>
      </c>
      <c r="J155" s="298">
        <v>50</v>
      </c>
      <c r="K155" s="294"/>
    </row>
    <row r="156" spans="2:11" ht="15" customHeight="1">
      <c r="B156" s="273"/>
      <c r="C156" s="298" t="s">
        <v>775</v>
      </c>
      <c r="D156" s="253"/>
      <c r="E156" s="253"/>
      <c r="F156" s="299" t="s">
        <v>756</v>
      </c>
      <c r="G156" s="253"/>
      <c r="H156" s="298" t="s">
        <v>789</v>
      </c>
      <c r="I156" s="298" t="s">
        <v>752</v>
      </c>
      <c r="J156" s="298">
        <v>50</v>
      </c>
      <c r="K156" s="294"/>
    </row>
    <row r="157" spans="2:11" ht="15" customHeight="1">
      <c r="B157" s="273"/>
      <c r="C157" s="298" t="s">
        <v>118</v>
      </c>
      <c r="D157" s="253"/>
      <c r="E157" s="253"/>
      <c r="F157" s="299" t="s">
        <v>750</v>
      </c>
      <c r="G157" s="253"/>
      <c r="H157" s="298" t="s">
        <v>811</v>
      </c>
      <c r="I157" s="298" t="s">
        <v>752</v>
      </c>
      <c r="J157" s="298" t="s">
        <v>812</v>
      </c>
      <c r="K157" s="294"/>
    </row>
    <row r="158" spans="2:11" ht="15" customHeight="1">
      <c r="B158" s="273"/>
      <c r="C158" s="298" t="s">
        <v>813</v>
      </c>
      <c r="D158" s="253"/>
      <c r="E158" s="253"/>
      <c r="F158" s="299" t="s">
        <v>750</v>
      </c>
      <c r="G158" s="253"/>
      <c r="H158" s="298" t="s">
        <v>814</v>
      </c>
      <c r="I158" s="298" t="s">
        <v>784</v>
      </c>
      <c r="J158" s="298"/>
      <c r="K158" s="294"/>
    </row>
    <row r="159" spans="2:11" ht="15" customHeight="1">
      <c r="B159" s="300"/>
      <c r="C159" s="282"/>
      <c r="D159" s="282"/>
      <c r="E159" s="282"/>
      <c r="F159" s="282"/>
      <c r="G159" s="282"/>
      <c r="H159" s="282"/>
      <c r="I159" s="282"/>
      <c r="J159" s="282"/>
      <c r="K159" s="301"/>
    </row>
    <row r="160" spans="2:11" ht="18.75" customHeight="1">
      <c r="B160" s="249"/>
      <c r="C160" s="253"/>
      <c r="D160" s="253"/>
      <c r="E160" s="253"/>
      <c r="F160" s="272"/>
      <c r="G160" s="253"/>
      <c r="H160" s="253"/>
      <c r="I160" s="253"/>
      <c r="J160" s="253"/>
      <c r="K160" s="249"/>
    </row>
    <row r="161" spans="2:11" ht="18.75" customHeight="1">
      <c r="B161" s="259"/>
      <c r="C161" s="259"/>
      <c r="D161" s="259"/>
      <c r="E161" s="259"/>
      <c r="F161" s="259"/>
      <c r="G161" s="259"/>
      <c r="H161" s="259"/>
      <c r="I161" s="259"/>
      <c r="J161" s="259"/>
      <c r="K161" s="259"/>
    </row>
    <row r="162" spans="2:11" ht="7.5" customHeight="1">
      <c r="B162" s="241"/>
      <c r="C162" s="242"/>
      <c r="D162" s="242"/>
      <c r="E162" s="242"/>
      <c r="F162" s="242"/>
      <c r="G162" s="242"/>
      <c r="H162" s="242"/>
      <c r="I162" s="242"/>
      <c r="J162" s="242"/>
      <c r="K162" s="243"/>
    </row>
    <row r="163" spans="2:11" ht="45" customHeight="1">
      <c r="B163" s="244"/>
      <c r="C163" s="363" t="s">
        <v>815</v>
      </c>
      <c r="D163" s="363"/>
      <c r="E163" s="363"/>
      <c r="F163" s="363"/>
      <c r="G163" s="363"/>
      <c r="H163" s="363"/>
      <c r="I163" s="363"/>
      <c r="J163" s="363"/>
      <c r="K163" s="245"/>
    </row>
    <row r="164" spans="2:11" ht="17.25" customHeight="1">
      <c r="B164" s="244"/>
      <c r="C164" s="265" t="s">
        <v>744</v>
      </c>
      <c r="D164" s="265"/>
      <c r="E164" s="265"/>
      <c r="F164" s="265" t="s">
        <v>745</v>
      </c>
      <c r="G164" s="302"/>
      <c r="H164" s="303" t="s">
        <v>135</v>
      </c>
      <c r="I164" s="303" t="s">
        <v>55</v>
      </c>
      <c r="J164" s="265" t="s">
        <v>746</v>
      </c>
      <c r="K164" s="245"/>
    </row>
    <row r="165" spans="2:11" ht="17.25" customHeight="1">
      <c r="B165" s="246"/>
      <c r="C165" s="267" t="s">
        <v>747</v>
      </c>
      <c r="D165" s="267"/>
      <c r="E165" s="267"/>
      <c r="F165" s="268" t="s">
        <v>748</v>
      </c>
      <c r="G165" s="304"/>
      <c r="H165" s="305"/>
      <c r="I165" s="305"/>
      <c r="J165" s="267" t="s">
        <v>749</v>
      </c>
      <c r="K165" s="247"/>
    </row>
    <row r="166" spans="2:11" ht="5.25" customHeight="1">
      <c r="B166" s="273"/>
      <c r="C166" s="270"/>
      <c r="D166" s="270"/>
      <c r="E166" s="270"/>
      <c r="F166" s="270"/>
      <c r="G166" s="271"/>
      <c r="H166" s="270"/>
      <c r="I166" s="270"/>
      <c r="J166" s="270"/>
      <c r="K166" s="294"/>
    </row>
    <row r="167" spans="2:11" ht="15" customHeight="1">
      <c r="B167" s="273"/>
      <c r="C167" s="253" t="s">
        <v>753</v>
      </c>
      <c r="D167" s="253"/>
      <c r="E167" s="253"/>
      <c r="F167" s="272" t="s">
        <v>750</v>
      </c>
      <c r="G167" s="253"/>
      <c r="H167" s="253" t="s">
        <v>789</v>
      </c>
      <c r="I167" s="253" t="s">
        <v>752</v>
      </c>
      <c r="J167" s="253">
        <v>120</v>
      </c>
      <c r="K167" s="294"/>
    </row>
    <row r="168" spans="2:11" ht="15" customHeight="1">
      <c r="B168" s="273"/>
      <c r="C168" s="253" t="s">
        <v>798</v>
      </c>
      <c r="D168" s="253"/>
      <c r="E168" s="253"/>
      <c r="F168" s="272" t="s">
        <v>750</v>
      </c>
      <c r="G168" s="253"/>
      <c r="H168" s="253" t="s">
        <v>799</v>
      </c>
      <c r="I168" s="253" t="s">
        <v>752</v>
      </c>
      <c r="J168" s="253" t="s">
        <v>800</v>
      </c>
      <c r="K168" s="294"/>
    </row>
    <row r="169" spans="2:11" ht="15" customHeight="1">
      <c r="B169" s="273"/>
      <c r="C169" s="253" t="s">
        <v>699</v>
      </c>
      <c r="D169" s="253"/>
      <c r="E169" s="253"/>
      <c r="F169" s="272" t="s">
        <v>750</v>
      </c>
      <c r="G169" s="253"/>
      <c r="H169" s="253" t="s">
        <v>816</v>
      </c>
      <c r="I169" s="253" t="s">
        <v>752</v>
      </c>
      <c r="J169" s="253" t="s">
        <v>800</v>
      </c>
      <c r="K169" s="294"/>
    </row>
    <row r="170" spans="2:11" ht="15" customHeight="1">
      <c r="B170" s="273"/>
      <c r="C170" s="253" t="s">
        <v>755</v>
      </c>
      <c r="D170" s="253"/>
      <c r="E170" s="253"/>
      <c r="F170" s="272" t="s">
        <v>756</v>
      </c>
      <c r="G170" s="253"/>
      <c r="H170" s="253" t="s">
        <v>816</v>
      </c>
      <c r="I170" s="253" t="s">
        <v>752</v>
      </c>
      <c r="J170" s="253">
        <v>50</v>
      </c>
      <c r="K170" s="294"/>
    </row>
    <row r="171" spans="2:11" ht="15" customHeight="1">
      <c r="B171" s="273"/>
      <c r="C171" s="253" t="s">
        <v>758</v>
      </c>
      <c r="D171" s="253"/>
      <c r="E171" s="253"/>
      <c r="F171" s="272" t="s">
        <v>750</v>
      </c>
      <c r="G171" s="253"/>
      <c r="H171" s="253" t="s">
        <v>816</v>
      </c>
      <c r="I171" s="253" t="s">
        <v>760</v>
      </c>
      <c r="J171" s="253"/>
      <c r="K171" s="294"/>
    </row>
    <row r="172" spans="2:11" ht="15" customHeight="1">
      <c r="B172" s="273"/>
      <c r="C172" s="253" t="s">
        <v>769</v>
      </c>
      <c r="D172" s="253"/>
      <c r="E172" s="253"/>
      <c r="F172" s="272" t="s">
        <v>756</v>
      </c>
      <c r="G172" s="253"/>
      <c r="H172" s="253" t="s">
        <v>816</v>
      </c>
      <c r="I172" s="253" t="s">
        <v>752</v>
      </c>
      <c r="J172" s="253">
        <v>50</v>
      </c>
      <c r="K172" s="294"/>
    </row>
    <row r="173" spans="2:11" ht="15" customHeight="1">
      <c r="B173" s="273"/>
      <c r="C173" s="253" t="s">
        <v>777</v>
      </c>
      <c r="D173" s="253"/>
      <c r="E173" s="253"/>
      <c r="F173" s="272" t="s">
        <v>756</v>
      </c>
      <c r="G173" s="253"/>
      <c r="H173" s="253" t="s">
        <v>816</v>
      </c>
      <c r="I173" s="253" t="s">
        <v>752</v>
      </c>
      <c r="J173" s="253">
        <v>50</v>
      </c>
      <c r="K173" s="294"/>
    </row>
    <row r="174" spans="2:11" ht="15" customHeight="1">
      <c r="B174" s="273"/>
      <c r="C174" s="253" t="s">
        <v>775</v>
      </c>
      <c r="D174" s="253"/>
      <c r="E174" s="253"/>
      <c r="F174" s="272" t="s">
        <v>756</v>
      </c>
      <c r="G174" s="253"/>
      <c r="H174" s="253" t="s">
        <v>816</v>
      </c>
      <c r="I174" s="253" t="s">
        <v>752</v>
      </c>
      <c r="J174" s="253">
        <v>50</v>
      </c>
      <c r="K174" s="294"/>
    </row>
    <row r="175" spans="2:11" ht="15" customHeight="1">
      <c r="B175" s="273"/>
      <c r="C175" s="253" t="s">
        <v>134</v>
      </c>
      <c r="D175" s="253"/>
      <c r="E175" s="253"/>
      <c r="F175" s="272" t="s">
        <v>750</v>
      </c>
      <c r="G175" s="253"/>
      <c r="H175" s="253" t="s">
        <v>817</v>
      </c>
      <c r="I175" s="253" t="s">
        <v>818</v>
      </c>
      <c r="J175" s="253"/>
      <c r="K175" s="294"/>
    </row>
    <row r="176" spans="2:11" ht="15" customHeight="1">
      <c r="B176" s="273"/>
      <c r="C176" s="253" t="s">
        <v>55</v>
      </c>
      <c r="D176" s="253"/>
      <c r="E176" s="253"/>
      <c r="F176" s="272" t="s">
        <v>750</v>
      </c>
      <c r="G176" s="253"/>
      <c r="H176" s="253" t="s">
        <v>819</v>
      </c>
      <c r="I176" s="253" t="s">
        <v>820</v>
      </c>
      <c r="J176" s="253">
        <v>1</v>
      </c>
      <c r="K176" s="294"/>
    </row>
    <row r="177" spans="2:11" ht="15" customHeight="1">
      <c r="B177" s="273"/>
      <c r="C177" s="253" t="s">
        <v>51</v>
      </c>
      <c r="D177" s="253"/>
      <c r="E177" s="253"/>
      <c r="F177" s="272" t="s">
        <v>750</v>
      </c>
      <c r="G177" s="253"/>
      <c r="H177" s="253" t="s">
        <v>821</v>
      </c>
      <c r="I177" s="253" t="s">
        <v>752</v>
      </c>
      <c r="J177" s="253">
        <v>20</v>
      </c>
      <c r="K177" s="294"/>
    </row>
    <row r="178" spans="2:11" ht="15" customHeight="1">
      <c r="B178" s="273"/>
      <c r="C178" s="253" t="s">
        <v>135</v>
      </c>
      <c r="D178" s="253"/>
      <c r="E178" s="253"/>
      <c r="F178" s="272" t="s">
        <v>750</v>
      </c>
      <c r="G178" s="253"/>
      <c r="H178" s="253" t="s">
        <v>822</v>
      </c>
      <c r="I178" s="253" t="s">
        <v>752</v>
      </c>
      <c r="J178" s="253">
        <v>255</v>
      </c>
      <c r="K178" s="294"/>
    </row>
    <row r="179" spans="2:11" ht="15" customHeight="1">
      <c r="B179" s="273"/>
      <c r="C179" s="253" t="s">
        <v>136</v>
      </c>
      <c r="D179" s="253"/>
      <c r="E179" s="253"/>
      <c r="F179" s="272" t="s">
        <v>750</v>
      </c>
      <c r="G179" s="253"/>
      <c r="H179" s="253" t="s">
        <v>715</v>
      </c>
      <c r="I179" s="253" t="s">
        <v>752</v>
      </c>
      <c r="J179" s="253">
        <v>10</v>
      </c>
      <c r="K179" s="294"/>
    </row>
    <row r="180" spans="2:11" ht="15" customHeight="1">
      <c r="B180" s="273"/>
      <c r="C180" s="253" t="s">
        <v>137</v>
      </c>
      <c r="D180" s="253"/>
      <c r="E180" s="253"/>
      <c r="F180" s="272" t="s">
        <v>750</v>
      </c>
      <c r="G180" s="253"/>
      <c r="H180" s="253" t="s">
        <v>823</v>
      </c>
      <c r="I180" s="253" t="s">
        <v>784</v>
      </c>
      <c r="J180" s="253"/>
      <c r="K180" s="294"/>
    </row>
    <row r="181" spans="2:11" ht="15" customHeight="1">
      <c r="B181" s="273"/>
      <c r="C181" s="253" t="s">
        <v>824</v>
      </c>
      <c r="D181" s="253"/>
      <c r="E181" s="253"/>
      <c r="F181" s="272" t="s">
        <v>750</v>
      </c>
      <c r="G181" s="253"/>
      <c r="H181" s="253" t="s">
        <v>825</v>
      </c>
      <c r="I181" s="253" t="s">
        <v>784</v>
      </c>
      <c r="J181" s="253"/>
      <c r="K181" s="294"/>
    </row>
    <row r="182" spans="2:11" ht="15" customHeight="1">
      <c r="B182" s="273"/>
      <c r="C182" s="253" t="s">
        <v>813</v>
      </c>
      <c r="D182" s="253"/>
      <c r="E182" s="253"/>
      <c r="F182" s="272" t="s">
        <v>750</v>
      </c>
      <c r="G182" s="253"/>
      <c r="H182" s="253" t="s">
        <v>826</v>
      </c>
      <c r="I182" s="253" t="s">
        <v>784</v>
      </c>
      <c r="J182" s="253"/>
      <c r="K182" s="294"/>
    </row>
    <row r="183" spans="2:11" ht="15" customHeight="1">
      <c r="B183" s="273"/>
      <c r="C183" s="253" t="s">
        <v>139</v>
      </c>
      <c r="D183" s="253"/>
      <c r="E183" s="253"/>
      <c r="F183" s="272" t="s">
        <v>756</v>
      </c>
      <c r="G183" s="253"/>
      <c r="H183" s="253" t="s">
        <v>827</v>
      </c>
      <c r="I183" s="253" t="s">
        <v>752</v>
      </c>
      <c r="J183" s="253">
        <v>50</v>
      </c>
      <c r="K183" s="294"/>
    </row>
    <row r="184" spans="2:11" ht="15" customHeight="1">
      <c r="B184" s="273"/>
      <c r="C184" s="253" t="s">
        <v>828</v>
      </c>
      <c r="D184" s="253"/>
      <c r="E184" s="253"/>
      <c r="F184" s="272" t="s">
        <v>756</v>
      </c>
      <c r="G184" s="253"/>
      <c r="H184" s="253" t="s">
        <v>829</v>
      </c>
      <c r="I184" s="253" t="s">
        <v>830</v>
      </c>
      <c r="J184" s="253"/>
      <c r="K184" s="294"/>
    </row>
    <row r="185" spans="2:11" ht="15" customHeight="1">
      <c r="B185" s="273"/>
      <c r="C185" s="253" t="s">
        <v>831</v>
      </c>
      <c r="D185" s="253"/>
      <c r="E185" s="253"/>
      <c r="F185" s="272" t="s">
        <v>756</v>
      </c>
      <c r="G185" s="253"/>
      <c r="H185" s="253" t="s">
        <v>832</v>
      </c>
      <c r="I185" s="253" t="s">
        <v>830</v>
      </c>
      <c r="J185" s="253"/>
      <c r="K185" s="294"/>
    </row>
    <row r="186" spans="2:11" ht="15" customHeight="1">
      <c r="B186" s="273"/>
      <c r="C186" s="253" t="s">
        <v>833</v>
      </c>
      <c r="D186" s="253"/>
      <c r="E186" s="253"/>
      <c r="F186" s="272" t="s">
        <v>756</v>
      </c>
      <c r="G186" s="253"/>
      <c r="H186" s="253" t="s">
        <v>834</v>
      </c>
      <c r="I186" s="253" t="s">
        <v>830</v>
      </c>
      <c r="J186" s="253"/>
      <c r="K186" s="294"/>
    </row>
    <row r="187" spans="2:11" ht="15" customHeight="1">
      <c r="B187" s="273"/>
      <c r="C187" s="306" t="s">
        <v>835</v>
      </c>
      <c r="D187" s="253"/>
      <c r="E187" s="253"/>
      <c r="F187" s="272" t="s">
        <v>756</v>
      </c>
      <c r="G187" s="253"/>
      <c r="H187" s="253" t="s">
        <v>836</v>
      </c>
      <c r="I187" s="253" t="s">
        <v>837</v>
      </c>
      <c r="J187" s="307" t="s">
        <v>838</v>
      </c>
      <c r="K187" s="294"/>
    </row>
    <row r="188" spans="2:11" ht="15" customHeight="1">
      <c r="B188" s="273"/>
      <c r="C188" s="258" t="s">
        <v>40</v>
      </c>
      <c r="D188" s="253"/>
      <c r="E188" s="253"/>
      <c r="F188" s="272" t="s">
        <v>750</v>
      </c>
      <c r="G188" s="253"/>
      <c r="H188" s="249" t="s">
        <v>839</v>
      </c>
      <c r="I188" s="253" t="s">
        <v>840</v>
      </c>
      <c r="J188" s="253"/>
      <c r="K188" s="294"/>
    </row>
    <row r="189" spans="2:11" ht="15" customHeight="1">
      <c r="B189" s="273"/>
      <c r="C189" s="258" t="s">
        <v>841</v>
      </c>
      <c r="D189" s="253"/>
      <c r="E189" s="253"/>
      <c r="F189" s="272" t="s">
        <v>750</v>
      </c>
      <c r="G189" s="253"/>
      <c r="H189" s="253" t="s">
        <v>842</v>
      </c>
      <c r="I189" s="253" t="s">
        <v>784</v>
      </c>
      <c r="J189" s="253"/>
      <c r="K189" s="294"/>
    </row>
    <row r="190" spans="2:11" ht="15" customHeight="1">
      <c r="B190" s="273"/>
      <c r="C190" s="258" t="s">
        <v>843</v>
      </c>
      <c r="D190" s="253"/>
      <c r="E190" s="253"/>
      <c r="F190" s="272" t="s">
        <v>750</v>
      </c>
      <c r="G190" s="253"/>
      <c r="H190" s="253" t="s">
        <v>844</v>
      </c>
      <c r="I190" s="253" t="s">
        <v>784</v>
      </c>
      <c r="J190" s="253"/>
      <c r="K190" s="294"/>
    </row>
    <row r="191" spans="2:11" ht="15" customHeight="1">
      <c r="B191" s="273"/>
      <c r="C191" s="258" t="s">
        <v>845</v>
      </c>
      <c r="D191" s="253"/>
      <c r="E191" s="253"/>
      <c r="F191" s="272" t="s">
        <v>756</v>
      </c>
      <c r="G191" s="253"/>
      <c r="H191" s="253" t="s">
        <v>846</v>
      </c>
      <c r="I191" s="253" t="s">
        <v>784</v>
      </c>
      <c r="J191" s="253"/>
      <c r="K191" s="294"/>
    </row>
    <row r="192" spans="2:11" ht="15" customHeight="1">
      <c r="B192" s="300"/>
      <c r="C192" s="308"/>
      <c r="D192" s="282"/>
      <c r="E192" s="282"/>
      <c r="F192" s="282"/>
      <c r="G192" s="282"/>
      <c r="H192" s="282"/>
      <c r="I192" s="282"/>
      <c r="J192" s="282"/>
      <c r="K192" s="301"/>
    </row>
    <row r="193" spans="2:11" ht="18.75" customHeight="1">
      <c r="B193" s="249"/>
      <c r="C193" s="253"/>
      <c r="D193" s="253"/>
      <c r="E193" s="253"/>
      <c r="F193" s="272"/>
      <c r="G193" s="253"/>
      <c r="H193" s="253"/>
      <c r="I193" s="253"/>
      <c r="J193" s="253"/>
      <c r="K193" s="249"/>
    </row>
    <row r="194" spans="2:11" ht="18.75" customHeight="1">
      <c r="B194" s="249"/>
      <c r="C194" s="253"/>
      <c r="D194" s="253"/>
      <c r="E194" s="253"/>
      <c r="F194" s="272"/>
      <c r="G194" s="253"/>
      <c r="H194" s="253"/>
      <c r="I194" s="253"/>
      <c r="J194" s="253"/>
      <c r="K194" s="249"/>
    </row>
    <row r="195" spans="2:11" ht="18.75" customHeight="1">
      <c r="B195" s="259"/>
      <c r="C195" s="259"/>
      <c r="D195" s="259"/>
      <c r="E195" s="259"/>
      <c r="F195" s="259"/>
      <c r="G195" s="259"/>
      <c r="H195" s="259"/>
      <c r="I195" s="259"/>
      <c r="J195" s="259"/>
      <c r="K195" s="259"/>
    </row>
    <row r="196" spans="2:11">
      <c r="B196" s="241"/>
      <c r="C196" s="242"/>
      <c r="D196" s="242"/>
      <c r="E196" s="242"/>
      <c r="F196" s="242"/>
      <c r="G196" s="242"/>
      <c r="H196" s="242"/>
      <c r="I196" s="242"/>
      <c r="J196" s="242"/>
      <c r="K196" s="243"/>
    </row>
    <row r="197" spans="2:11" ht="22.2">
      <c r="B197" s="244"/>
      <c r="C197" s="363" t="s">
        <v>847</v>
      </c>
      <c r="D197" s="363"/>
      <c r="E197" s="363"/>
      <c r="F197" s="363"/>
      <c r="G197" s="363"/>
      <c r="H197" s="363"/>
      <c r="I197" s="363"/>
      <c r="J197" s="363"/>
      <c r="K197" s="245"/>
    </row>
    <row r="198" spans="2:11" ht="25.5" customHeight="1">
      <c r="B198" s="244"/>
      <c r="C198" s="309" t="s">
        <v>848</v>
      </c>
      <c r="D198" s="309"/>
      <c r="E198" s="309"/>
      <c r="F198" s="309" t="s">
        <v>849</v>
      </c>
      <c r="G198" s="310"/>
      <c r="H198" s="369" t="s">
        <v>850</v>
      </c>
      <c r="I198" s="369"/>
      <c r="J198" s="369"/>
      <c r="K198" s="245"/>
    </row>
    <row r="199" spans="2:11" ht="5.25" customHeight="1">
      <c r="B199" s="273"/>
      <c r="C199" s="270"/>
      <c r="D199" s="270"/>
      <c r="E199" s="270"/>
      <c r="F199" s="270"/>
      <c r="G199" s="253"/>
      <c r="H199" s="270"/>
      <c r="I199" s="270"/>
      <c r="J199" s="270"/>
      <c r="K199" s="294"/>
    </row>
    <row r="200" spans="2:11" ht="15" customHeight="1">
      <c r="B200" s="273"/>
      <c r="C200" s="253" t="s">
        <v>840</v>
      </c>
      <c r="D200" s="253"/>
      <c r="E200" s="253"/>
      <c r="F200" s="272" t="s">
        <v>41</v>
      </c>
      <c r="G200" s="253"/>
      <c r="H200" s="365" t="s">
        <v>851</v>
      </c>
      <c r="I200" s="365"/>
      <c r="J200" s="365"/>
      <c r="K200" s="294"/>
    </row>
    <row r="201" spans="2:11" ht="15" customHeight="1">
      <c r="B201" s="273"/>
      <c r="C201" s="279"/>
      <c r="D201" s="253"/>
      <c r="E201" s="253"/>
      <c r="F201" s="272" t="s">
        <v>42</v>
      </c>
      <c r="G201" s="253"/>
      <c r="H201" s="365" t="s">
        <v>852</v>
      </c>
      <c r="I201" s="365"/>
      <c r="J201" s="365"/>
      <c r="K201" s="294"/>
    </row>
    <row r="202" spans="2:11" ht="15" customHeight="1">
      <c r="B202" s="273"/>
      <c r="C202" s="279"/>
      <c r="D202" s="253"/>
      <c r="E202" s="253"/>
      <c r="F202" s="272" t="s">
        <v>45</v>
      </c>
      <c r="G202" s="253"/>
      <c r="H202" s="365" t="s">
        <v>853</v>
      </c>
      <c r="I202" s="365"/>
      <c r="J202" s="365"/>
      <c r="K202" s="294"/>
    </row>
    <row r="203" spans="2:11" ht="15" customHeight="1">
      <c r="B203" s="273"/>
      <c r="C203" s="253"/>
      <c r="D203" s="253"/>
      <c r="E203" s="253"/>
      <c r="F203" s="272" t="s">
        <v>43</v>
      </c>
      <c r="G203" s="253"/>
      <c r="H203" s="365" t="s">
        <v>854</v>
      </c>
      <c r="I203" s="365"/>
      <c r="J203" s="365"/>
      <c r="K203" s="294"/>
    </row>
    <row r="204" spans="2:11" ht="15" customHeight="1">
      <c r="B204" s="273"/>
      <c r="C204" s="253"/>
      <c r="D204" s="253"/>
      <c r="E204" s="253"/>
      <c r="F204" s="272" t="s">
        <v>44</v>
      </c>
      <c r="G204" s="253"/>
      <c r="H204" s="365" t="s">
        <v>855</v>
      </c>
      <c r="I204" s="365"/>
      <c r="J204" s="365"/>
      <c r="K204" s="294"/>
    </row>
    <row r="205" spans="2:11" ht="15" customHeight="1">
      <c r="B205" s="273"/>
      <c r="C205" s="253"/>
      <c r="D205" s="253"/>
      <c r="E205" s="253"/>
      <c r="F205" s="272"/>
      <c r="G205" s="253"/>
      <c r="H205" s="253"/>
      <c r="I205" s="253"/>
      <c r="J205" s="253"/>
      <c r="K205" s="294"/>
    </row>
    <row r="206" spans="2:11" ht="15" customHeight="1">
      <c r="B206" s="273"/>
      <c r="C206" s="253" t="s">
        <v>796</v>
      </c>
      <c r="D206" s="253"/>
      <c r="E206" s="253"/>
      <c r="F206" s="272" t="s">
        <v>77</v>
      </c>
      <c r="G206" s="253"/>
      <c r="H206" s="365" t="s">
        <v>856</v>
      </c>
      <c r="I206" s="365"/>
      <c r="J206" s="365"/>
      <c r="K206" s="294"/>
    </row>
    <row r="207" spans="2:11" ht="15" customHeight="1">
      <c r="B207" s="273"/>
      <c r="C207" s="279"/>
      <c r="D207" s="253"/>
      <c r="E207" s="253"/>
      <c r="F207" s="272" t="s">
        <v>693</v>
      </c>
      <c r="G207" s="253"/>
      <c r="H207" s="365" t="s">
        <v>694</v>
      </c>
      <c r="I207" s="365"/>
      <c r="J207" s="365"/>
      <c r="K207" s="294"/>
    </row>
    <row r="208" spans="2:11" ht="15" customHeight="1">
      <c r="B208" s="273"/>
      <c r="C208" s="253"/>
      <c r="D208" s="253"/>
      <c r="E208" s="253"/>
      <c r="F208" s="272" t="s">
        <v>691</v>
      </c>
      <c r="G208" s="253"/>
      <c r="H208" s="365" t="s">
        <v>857</v>
      </c>
      <c r="I208" s="365"/>
      <c r="J208" s="365"/>
      <c r="K208" s="294"/>
    </row>
    <row r="209" spans="2:11" ht="15" customHeight="1">
      <c r="B209" s="311"/>
      <c r="C209" s="279"/>
      <c r="D209" s="279"/>
      <c r="E209" s="279"/>
      <c r="F209" s="272" t="s">
        <v>695</v>
      </c>
      <c r="G209" s="258"/>
      <c r="H209" s="364" t="s">
        <v>696</v>
      </c>
      <c r="I209" s="364"/>
      <c r="J209" s="364"/>
      <c r="K209" s="312"/>
    </row>
    <row r="210" spans="2:11" ht="15" customHeight="1">
      <c r="B210" s="311"/>
      <c r="C210" s="279"/>
      <c r="D210" s="279"/>
      <c r="E210" s="279"/>
      <c r="F210" s="272" t="s">
        <v>697</v>
      </c>
      <c r="G210" s="258"/>
      <c r="H210" s="364" t="s">
        <v>858</v>
      </c>
      <c r="I210" s="364"/>
      <c r="J210" s="364"/>
      <c r="K210" s="312"/>
    </row>
    <row r="211" spans="2:11" ht="15" customHeight="1">
      <c r="B211" s="311"/>
      <c r="C211" s="279"/>
      <c r="D211" s="279"/>
      <c r="E211" s="279"/>
      <c r="F211" s="313"/>
      <c r="G211" s="258"/>
      <c r="H211" s="314"/>
      <c r="I211" s="314"/>
      <c r="J211" s="314"/>
      <c r="K211" s="312"/>
    </row>
    <row r="212" spans="2:11" ht="15" customHeight="1">
      <c r="B212" s="311"/>
      <c r="C212" s="253" t="s">
        <v>820</v>
      </c>
      <c r="D212" s="279"/>
      <c r="E212" s="279"/>
      <c r="F212" s="272">
        <v>1</v>
      </c>
      <c r="G212" s="258"/>
      <c r="H212" s="364" t="s">
        <v>859</v>
      </c>
      <c r="I212" s="364"/>
      <c r="J212" s="364"/>
      <c r="K212" s="312"/>
    </row>
    <row r="213" spans="2:11" ht="15" customHeight="1">
      <c r="B213" s="311"/>
      <c r="C213" s="279"/>
      <c r="D213" s="279"/>
      <c r="E213" s="279"/>
      <c r="F213" s="272">
        <v>2</v>
      </c>
      <c r="G213" s="258"/>
      <c r="H213" s="364" t="s">
        <v>860</v>
      </c>
      <c r="I213" s="364"/>
      <c r="J213" s="364"/>
      <c r="K213" s="312"/>
    </row>
    <row r="214" spans="2:11" ht="15" customHeight="1">
      <c r="B214" s="311"/>
      <c r="C214" s="279"/>
      <c r="D214" s="279"/>
      <c r="E214" s="279"/>
      <c r="F214" s="272">
        <v>3</v>
      </c>
      <c r="G214" s="258"/>
      <c r="H214" s="364" t="s">
        <v>861</v>
      </c>
      <c r="I214" s="364"/>
      <c r="J214" s="364"/>
      <c r="K214" s="312"/>
    </row>
    <row r="215" spans="2:11" ht="15" customHeight="1">
      <c r="B215" s="311"/>
      <c r="C215" s="279"/>
      <c r="D215" s="279"/>
      <c r="E215" s="279"/>
      <c r="F215" s="272">
        <v>4</v>
      </c>
      <c r="G215" s="258"/>
      <c r="H215" s="364" t="s">
        <v>862</v>
      </c>
      <c r="I215" s="364"/>
      <c r="J215" s="364"/>
      <c r="K215" s="312"/>
    </row>
    <row r="216" spans="2:11" ht="12.75" customHeight="1">
      <c r="B216" s="315"/>
      <c r="C216" s="316"/>
      <c r="D216" s="316"/>
      <c r="E216" s="316"/>
      <c r="F216" s="316"/>
      <c r="G216" s="316"/>
      <c r="H216" s="316"/>
      <c r="I216" s="316"/>
      <c r="J216" s="316"/>
      <c r="K216" s="317"/>
    </row>
  </sheetData>
  <sheetProtection formatCells="0" formatColumns="0" formatRows="0" insertColumns="0" insertRows="0" insertHyperlinks="0" deleteColumns="0" deleteRows="0" sort="0" autoFilter="0" pivotTables="0"/>
  <mergeCells count="77">
    <mergeCell ref="C3:J3"/>
    <mergeCell ref="C4:J4"/>
    <mergeCell ref="C6:J6"/>
    <mergeCell ref="C7:J7"/>
    <mergeCell ref="D11:J11"/>
    <mergeCell ref="D14:J14"/>
    <mergeCell ref="D15:J15"/>
    <mergeCell ref="F16:J16"/>
    <mergeCell ref="F17:J17"/>
    <mergeCell ref="C9:J9"/>
    <mergeCell ref="D10:J10"/>
    <mergeCell ref="D13:J13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01 - SO 01 Venkovní kanal...</vt:lpstr>
      <vt:lpstr>02 - SO 02 Oprava vodovodu</vt:lpstr>
      <vt:lpstr>03 - Vedlejší rozpočtové ...</vt:lpstr>
      <vt:lpstr>Pokyny pro vyplnění</vt:lpstr>
      <vt:lpstr>'01 - SO 01 Venkovní kanal...'!Názvy_tisku</vt:lpstr>
      <vt:lpstr>'02 - SO 02 Oprava vodovodu'!Názvy_tisku</vt:lpstr>
      <vt:lpstr>'03 - Vedlejší rozpočtové ...'!Názvy_tisku</vt:lpstr>
      <vt:lpstr>'Rekapitulace stavby'!Názvy_tisku</vt:lpstr>
      <vt:lpstr>'01 - SO 01 Venkovní kanal...'!Oblast_tisku</vt:lpstr>
      <vt:lpstr>'02 - SO 02 Oprava vodovodu'!Oblast_tisku</vt:lpstr>
      <vt:lpstr>'03 - Vedlejší rozpočtové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Fajfrová</dc:creator>
  <cp:lastModifiedBy>Ivana Fryšová</cp:lastModifiedBy>
  <dcterms:created xsi:type="dcterms:W3CDTF">2017-04-03T06:44:32Z</dcterms:created>
  <dcterms:modified xsi:type="dcterms:W3CDTF">2017-05-23T05:12:49Z</dcterms:modified>
</cp:coreProperties>
</file>