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U:\ROZPOČET\rozpočet 2023\"/>
    </mc:Choice>
  </mc:AlternateContent>
  <xr:revisionPtr revIDLastSave="0" documentId="13_ncr:1_{2DD8DD88-4D0E-45E2-87E7-9918E889CF43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Porovnání rozpočtů a plnění" sheetId="1" r:id="rId1"/>
    <sheet name="RaS" sheetId="2" r:id="rId2"/>
  </sheets>
  <definedNames>
    <definedName name="_xlnm._FilterDatabase" localSheetId="0" hidden="1">'Porovnání rozpočtů a plnění'!$C$4:$P$172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6" i="2" l="1"/>
  <c r="M6" i="2"/>
  <c r="N6" i="2"/>
  <c r="O6" i="2"/>
  <c r="J7" i="2"/>
  <c r="M7" i="2"/>
  <c r="N7" i="2"/>
  <c r="O7" i="2"/>
  <c r="J8" i="2"/>
  <c r="M8" i="2"/>
  <c r="N8" i="2"/>
  <c r="O8" i="2"/>
  <c r="J9" i="2"/>
  <c r="M9" i="2"/>
  <c r="N9" i="2"/>
  <c r="O9" i="2"/>
  <c r="J10" i="2"/>
  <c r="M10" i="2"/>
  <c r="N10" i="2"/>
  <c r="O10" i="2"/>
  <c r="J11" i="2"/>
  <c r="M11" i="2"/>
  <c r="N11" i="2"/>
  <c r="O11" i="2"/>
  <c r="J12" i="2"/>
  <c r="M12" i="2"/>
  <c r="N12" i="2"/>
  <c r="O12" i="2"/>
  <c r="J13" i="2"/>
  <c r="M13" i="2"/>
  <c r="N13" i="2"/>
  <c r="O13" i="2"/>
  <c r="J14" i="2"/>
  <c r="M14" i="2"/>
  <c r="N14" i="2"/>
  <c r="O14" i="2"/>
  <c r="J15" i="2"/>
  <c r="M15" i="2"/>
  <c r="N15" i="2"/>
  <c r="O15" i="2"/>
  <c r="J16" i="2"/>
  <c r="M16" i="2"/>
  <c r="N16" i="2"/>
  <c r="O16" i="2"/>
  <c r="J17" i="2"/>
  <c r="M17" i="2"/>
  <c r="N17" i="2"/>
  <c r="O17" i="2"/>
  <c r="J18" i="2"/>
  <c r="M18" i="2"/>
  <c r="N18" i="2"/>
  <c r="O18" i="2"/>
  <c r="J19" i="2"/>
  <c r="M19" i="2"/>
  <c r="N19" i="2"/>
  <c r="O19" i="2"/>
  <c r="J20" i="2"/>
  <c r="M20" i="2"/>
  <c r="N20" i="2"/>
  <c r="O20" i="2"/>
  <c r="J21" i="2"/>
  <c r="M21" i="2"/>
  <c r="N21" i="2"/>
  <c r="O21" i="2"/>
  <c r="J22" i="2"/>
  <c r="M22" i="2"/>
  <c r="N22" i="2"/>
  <c r="O22" i="2"/>
  <c r="J23" i="2"/>
  <c r="M23" i="2"/>
  <c r="N23" i="2"/>
  <c r="O23" i="2"/>
  <c r="J24" i="2"/>
  <c r="M24" i="2"/>
  <c r="N24" i="2"/>
  <c r="O24" i="2"/>
  <c r="J25" i="2"/>
  <c r="M25" i="2"/>
  <c r="N25" i="2"/>
  <c r="O25" i="2"/>
  <c r="E26" i="2"/>
  <c r="F26" i="2"/>
  <c r="G26" i="2"/>
  <c r="H26" i="2"/>
  <c r="I26" i="2"/>
  <c r="J26" i="2"/>
  <c r="K26" i="2"/>
  <c r="M26" i="2" s="1"/>
  <c r="L26" i="2"/>
  <c r="O26" i="2"/>
  <c r="N26" i="2" l="1"/>
  <c r="O169" i="1" l="1"/>
  <c r="N168" i="1" l="1"/>
  <c r="P168" i="1" l="1"/>
  <c r="P170" i="1"/>
  <c r="P169" i="1"/>
  <c r="M168" i="1" l="1"/>
  <c r="L168" i="1"/>
  <c r="L169" i="1"/>
  <c r="L170" i="1"/>
  <c r="G170" i="1" l="1"/>
  <c r="F170" i="1"/>
  <c r="G169" i="1"/>
  <c r="F169" i="1"/>
  <c r="G168" i="1"/>
  <c r="F168" i="1"/>
  <c r="I170" i="1"/>
  <c r="H170" i="1"/>
  <c r="I169" i="1"/>
  <c r="H169" i="1"/>
  <c r="I168" i="1"/>
  <c r="H168" i="1"/>
  <c r="M170" i="1"/>
  <c r="M169" i="1"/>
  <c r="O170" i="1" l="1"/>
  <c r="N170" i="1"/>
  <c r="N169" i="1"/>
  <c r="O168" i="1"/>
  <c r="O26" i="1"/>
  <c r="K168" i="1" l="1"/>
  <c r="K170" i="1"/>
  <c r="J170" i="1"/>
  <c r="K169" i="1"/>
  <c r="J169" i="1"/>
  <c r="J168" i="1"/>
  <c r="P27" i="1" l="1"/>
  <c r="O27" i="1"/>
  <c r="N27" i="1"/>
  <c r="P26" i="1"/>
  <c r="N26" i="1"/>
  <c r="K27" i="1"/>
  <c r="J27" i="1"/>
  <c r="I27" i="1"/>
  <c r="H27" i="1"/>
  <c r="G27" i="1"/>
  <c r="K26" i="1"/>
  <c r="J26" i="1"/>
  <c r="I26" i="1"/>
  <c r="H26" i="1"/>
  <c r="G26" i="1"/>
  <c r="L26" i="1"/>
  <c r="F27" i="1"/>
  <c r="F26" i="1"/>
  <c r="M27" i="1" l="1"/>
  <c r="L27" i="1"/>
  <c r="M26" i="1" l="1"/>
</calcChain>
</file>

<file path=xl/sharedStrings.xml><?xml version="1.0" encoding="utf-8"?>
<sst xmlns="http://schemas.openxmlformats.org/spreadsheetml/2006/main" count="280" uniqueCount="127">
  <si>
    <t>Paragraf</t>
  </si>
  <si>
    <t>Položka</t>
  </si>
  <si>
    <t>Rok 2018</t>
  </si>
  <si>
    <t>Rok 2019</t>
  </si>
  <si>
    <t>Rok 2020</t>
  </si>
  <si>
    <t>Rok 2021</t>
  </si>
  <si>
    <t>Rok 2022</t>
  </si>
  <si>
    <t>Rok 2023</t>
  </si>
  <si>
    <t>Rozpočet</t>
  </si>
  <si>
    <t>Skutečnost</t>
  </si>
  <si>
    <t>Zeměděl. a potrav. činnost a rozvoj</t>
  </si>
  <si>
    <t>Lesní hospodářství</t>
  </si>
  <si>
    <t>Vnitřní obchod</t>
  </si>
  <si>
    <t>Silnice</t>
  </si>
  <si>
    <t>Ostatní záležitosti pozemních komunikací</t>
  </si>
  <si>
    <t>Provoz veřejné silniční dopravy</t>
  </si>
  <si>
    <t>Ostatní záležitosti v silniční dopravě</t>
  </si>
  <si>
    <t>Dopravní obslužnost</t>
  </si>
  <si>
    <t>Pitná voda</t>
  </si>
  <si>
    <t>Odvádění a čištění odpadních vod</t>
  </si>
  <si>
    <t>Záležitosti telekomunikací</t>
  </si>
  <si>
    <t>Předškolní zařízení</t>
  </si>
  <si>
    <t>Základní školy</t>
  </si>
  <si>
    <t>Činnosti knihovnické</t>
  </si>
  <si>
    <t>Činnosti muzeí a galerií</t>
  </si>
  <si>
    <t>Ostatní záležitosti kultury</t>
  </si>
  <si>
    <t>Rozhlas a televize</t>
  </si>
  <si>
    <t>Ostatní záležitosti sdělovacích prostředků</t>
  </si>
  <si>
    <t>Zájmová činnost v kultuře</t>
  </si>
  <si>
    <t>Ostatní záležitost kultury, církví a sděl. prostředků</t>
  </si>
  <si>
    <t>Sportovní zařízení v majetku obce</t>
  </si>
  <si>
    <t>Ostatní tělovýchovná činnost</t>
  </si>
  <si>
    <t>Využití volného času dětí a mládeže</t>
  </si>
  <si>
    <t>Všeobecná ambulantní péče</t>
  </si>
  <si>
    <t>Lékařská služba první pomoci</t>
  </si>
  <si>
    <t>Bytové hospodářství</t>
  </si>
  <si>
    <t>Nebytové hospodářství</t>
  </si>
  <si>
    <t>Veřejné osvětlení</t>
  </si>
  <si>
    <t>Pohřebnictví</t>
  </si>
  <si>
    <t>Výstavba a údržba místních inženýrských sítí</t>
  </si>
  <si>
    <t>Územní plánování</t>
  </si>
  <si>
    <t>Územní rozvoj</t>
  </si>
  <si>
    <t>Komunální služby a územní rozvoj jinde nezařazené</t>
  </si>
  <si>
    <t>Sběr a svoz komunálních odpadů</t>
  </si>
  <si>
    <t>Prevence vzniku odpadů</t>
  </si>
  <si>
    <t>Ostatní nakládání s odpady</t>
  </si>
  <si>
    <t>Péče o vzhled obcí a veřejnou zeleň</t>
  </si>
  <si>
    <t>Ostatní činnosti související se službami pro obyvatelstvo</t>
  </si>
  <si>
    <t>Sociální služby</t>
  </si>
  <si>
    <t>Ochrana obyvatelstva</t>
  </si>
  <si>
    <t>Ostatní záležitosti civilní připravenosti na krizové stavy</t>
  </si>
  <si>
    <t>Bezpečnost a veřejný pořádek</t>
  </si>
  <si>
    <t>Požární ochrana - dobrovolná část</t>
  </si>
  <si>
    <t>Zastupitelstva obcí</t>
  </si>
  <si>
    <t>Činnost místní správy</t>
  </si>
  <si>
    <t>Obecné příjmy a výdaje z finančních operací</t>
  </si>
  <si>
    <t>Pojištění funkčně nespecifikované</t>
  </si>
  <si>
    <t>Platby daní a poplatků státnímu rozpočtu</t>
  </si>
  <si>
    <t>Vratka volby</t>
  </si>
  <si>
    <t>Ostatní činnosti jinde nezařazené</t>
  </si>
  <si>
    <t>Pořízení,zachování a obnova hodnot místního kult.dědictví</t>
  </si>
  <si>
    <t>Mezinárodní spolupráce v kultuře, církvích a sděl. prostř.</t>
  </si>
  <si>
    <t>Daň z příjmů fyz.osob ze záv.činnosti</t>
  </si>
  <si>
    <t>Daň z příjmů fyz.osob ze sam.vždělečné činnosti</t>
  </si>
  <si>
    <t>Daň z příjmů fyz.osob zvl.saz.</t>
  </si>
  <si>
    <t>Daň z příjmů právnických osob</t>
  </si>
  <si>
    <t>Daň z příjmu práv.osob za obec</t>
  </si>
  <si>
    <t>Daň z přidané hodnoty</t>
  </si>
  <si>
    <t>Odvody za odnětí zeměd.půdy</t>
  </si>
  <si>
    <t>Poplatek za komunální odpad</t>
  </si>
  <si>
    <t>Poplatek ze psů</t>
  </si>
  <si>
    <t>Poplatek z místa</t>
  </si>
  <si>
    <t>Správní poplatky</t>
  </si>
  <si>
    <t>Daň z hazardních her</t>
  </si>
  <si>
    <t>Daň z nemovitostí</t>
  </si>
  <si>
    <t xml:space="preserve">Volby </t>
  </si>
  <si>
    <t>Dotace KÚ souhrnný vztah</t>
  </si>
  <si>
    <t xml:space="preserve">Neinvestiční dotace </t>
  </si>
  <si>
    <t>Investiční přijaté transfery</t>
  </si>
  <si>
    <t>Investiční</t>
  </si>
  <si>
    <t>Oblast</t>
  </si>
  <si>
    <t>Skutečnost oček.</t>
  </si>
  <si>
    <t>v tis Kč</t>
  </si>
  <si>
    <t>611x</t>
  </si>
  <si>
    <t>Příjmy</t>
  </si>
  <si>
    <t>Sdílené daně (1111+1112+1113+1121+1211) celkem</t>
  </si>
  <si>
    <t>Neinvestiční dotace kraj</t>
  </si>
  <si>
    <t>Investiční přijaté transfery kraj</t>
  </si>
  <si>
    <t>Dotace (4111+4112+4116+4122+4216+4222) celkem</t>
  </si>
  <si>
    <t>Volby , kompenzace</t>
  </si>
  <si>
    <t>Vý běžné</t>
  </si>
  <si>
    <t>Film.tvorba,distribuce,kina a shromažď.audiov, archiválií</t>
  </si>
  <si>
    <t>Celkem příjmy</t>
  </si>
  <si>
    <t>Celkem výdaje</t>
  </si>
  <si>
    <t>z toho investiční</t>
  </si>
  <si>
    <t>43xx</t>
  </si>
  <si>
    <t>Tabulka - porovnání rozpočtu a plnění 2018 - 2023</t>
  </si>
  <si>
    <t>Pozn.</t>
  </si>
  <si>
    <t>Komentář k jednotlivým poznámkám:</t>
  </si>
  <si>
    <t>zvýšení příjmů díky navýšení MP za svoz odpadu</t>
  </si>
  <si>
    <t>příjem z investičních dotací reko Klub, obnova hřiště u ZŠ TGM, reko HZ Staré Zubří</t>
  </si>
  <si>
    <t>PD chodník Horní konec, parkoviště 687,688,727, most s ŘSD</t>
  </si>
  <si>
    <t>Obnova hřiště TGM</t>
  </si>
  <si>
    <t>Reko Klub</t>
  </si>
  <si>
    <t>Reko LD - zubař, reko 824</t>
  </si>
  <si>
    <t>nárůst - tajemník</t>
  </si>
  <si>
    <t>Komentář celkově:</t>
  </si>
  <si>
    <t>Příjmová část je zpracována ve třech oblastech - daňová, dotační a běžná.</t>
  </si>
  <si>
    <t xml:space="preserve">Porovnáním v letech 2018 - 2019 (proto jsem porovnání protáhl až tam) se dařilo poměrně přesně určit sdílené daně, </t>
  </si>
  <si>
    <t>dotace byly rozpočtovány defenzivně a byly překročeny. Od roku 2020 (covid) je predikce obtížná.</t>
  </si>
  <si>
    <t>Výdajová část vychází z požadavků jednotlivých odborů, je zde respektován růst cen energií a další aspekty, dnes předvídatelné.</t>
  </si>
  <si>
    <t xml:space="preserve">K rozpočtu je potřeba závěrem sdělit jedno - je velmi pravděpodobné, že v průběhu roku nastanou podstatné změny, které rozpočet </t>
  </si>
  <si>
    <t>v roce 2022 varovný systém (bezdrátový rozhlas)</t>
  </si>
  <si>
    <t>na jeho podobě ku prospěchu města společně pracovat.</t>
  </si>
  <si>
    <t xml:space="preserve">mohou velmi změnit. Proto ze zcela čistým svědomím doporučuju takový rozpočet schválit s tím, že v průběhu roku budeme </t>
  </si>
  <si>
    <t xml:space="preserve">Přesto se domnívám, že oproti letům před rokem 2012 nejsou rozpočty oproti skutečnosti tak rozkolísané (viz list "RaS"). </t>
  </si>
  <si>
    <t>Přesnost rozpočtu - výdaje</t>
  </si>
  <si>
    <t>Přesnost rozpočtu - příjmy</t>
  </si>
  <si>
    <t>Celkem</t>
  </si>
  <si>
    <t>saldo</t>
  </si>
  <si>
    <t>NIV</t>
  </si>
  <si>
    <t>%</t>
  </si>
  <si>
    <t>z toho investice</t>
  </si>
  <si>
    <t>Výdaje</t>
  </si>
  <si>
    <t>z toho daňové</t>
  </si>
  <si>
    <t>Rozpočet schválený</t>
  </si>
  <si>
    <t>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</si>
</sst>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3">
    <xf numFmtId="0" fontId="0" fillId="0" borderId="0" xfId="0"/>
    <xf numFmtId="0" fontId="0" fillId="0" borderId="1" xfId="0" applyBorder="1"/>
    <xf numFmtId="0" fontId="0" fillId="0" borderId="1" xfId="0" applyFont="1" applyBorder="1"/>
    <xf numFmtId="0" fontId="2" fillId="0" borderId="0" xfId="0" applyFont="1"/>
    <xf numFmtId="0" fontId="0" fillId="0" borderId="2" xfId="0" applyBorder="1"/>
    <xf numFmtId="0" fontId="1" fillId="2" borderId="2" xfId="0" applyFont="1" applyFill="1" applyBorder="1"/>
    <xf numFmtId="0" fontId="0" fillId="0" borderId="8" xfId="0" applyBorder="1"/>
    <xf numFmtId="0" fontId="1" fillId="2" borderId="11" xfId="0" applyFont="1" applyFill="1" applyBorder="1"/>
    <xf numFmtId="0" fontId="0" fillId="6" borderId="10" xfId="0" applyFill="1" applyBorder="1"/>
    <xf numFmtId="0" fontId="0" fillId="6" borderId="9" xfId="0" applyFill="1" applyBorder="1"/>
    <xf numFmtId="3" fontId="0" fillId="0" borderId="2" xfId="0" applyNumberFormat="1" applyBorder="1" applyAlignment="1">
      <alignment horizontal="right"/>
    </xf>
    <xf numFmtId="3" fontId="0" fillId="6" borderId="10" xfId="0" applyNumberFormat="1" applyFill="1" applyBorder="1" applyAlignment="1">
      <alignment horizontal="right"/>
    </xf>
    <xf numFmtId="3" fontId="0" fillId="3" borderId="2" xfId="0" applyNumberFormat="1" applyFill="1" applyBorder="1" applyAlignment="1">
      <alignment horizontal="right"/>
    </xf>
    <xf numFmtId="3" fontId="0" fillId="4" borderId="2" xfId="0" applyNumberFormat="1" applyFill="1" applyBorder="1" applyAlignment="1">
      <alignment horizontal="right"/>
    </xf>
    <xf numFmtId="3" fontId="0" fillId="5" borderId="2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0" fillId="6" borderId="12" xfId="0" applyNumberFormat="1" applyFill="1" applyBorder="1" applyAlignment="1">
      <alignment horizontal="right"/>
    </xf>
    <xf numFmtId="0" fontId="1" fillId="2" borderId="5" xfId="0" applyFont="1" applyFill="1" applyBorder="1"/>
    <xf numFmtId="3" fontId="0" fillId="0" borderId="5" xfId="0" applyNumberFormat="1" applyBorder="1" applyAlignment="1">
      <alignment horizontal="right"/>
    </xf>
    <xf numFmtId="3" fontId="0" fillId="6" borderId="15" xfId="0" applyNumberFormat="1" applyFill="1" applyBorder="1" applyAlignment="1">
      <alignment horizontal="right"/>
    </xf>
    <xf numFmtId="0" fontId="0" fillId="0" borderId="3" xfId="0" applyFont="1" applyBorder="1"/>
    <xf numFmtId="0" fontId="0" fillId="0" borderId="5" xfId="0" applyBorder="1"/>
    <xf numFmtId="0" fontId="0" fillId="5" borderId="8" xfId="0" applyFill="1" applyBorder="1"/>
    <xf numFmtId="3" fontId="0" fillId="5" borderId="5" xfId="0" applyNumberFormat="1" applyFill="1" applyBorder="1" applyAlignment="1">
      <alignment horizontal="right"/>
    </xf>
    <xf numFmtId="3" fontId="0" fillId="5" borderId="11" xfId="0" applyNumberFormat="1" applyFill="1" applyBorder="1" applyAlignment="1">
      <alignment horizontal="right"/>
    </xf>
    <xf numFmtId="3" fontId="0" fillId="0" borderId="0" xfId="0" applyNumberFormat="1"/>
    <xf numFmtId="0" fontId="0" fillId="3" borderId="8" xfId="0" applyFill="1" applyBorder="1"/>
    <xf numFmtId="3" fontId="0" fillId="3" borderId="5" xfId="0" applyNumberFormat="1" applyFill="1" applyBorder="1" applyAlignment="1">
      <alignment horizontal="right"/>
    </xf>
    <xf numFmtId="3" fontId="0" fillId="3" borderId="11" xfId="0" applyNumberFormat="1" applyFill="1" applyBorder="1" applyAlignment="1">
      <alignment horizontal="right"/>
    </xf>
    <xf numFmtId="0" fontId="0" fillId="7" borderId="8" xfId="0" applyFill="1" applyBorder="1"/>
    <xf numFmtId="3" fontId="0" fillId="7" borderId="2" xfId="0" applyNumberFormat="1" applyFill="1" applyBorder="1" applyAlignment="1">
      <alignment horizontal="right"/>
    </xf>
    <xf numFmtId="3" fontId="0" fillId="7" borderId="5" xfId="0" applyNumberFormat="1" applyFill="1" applyBorder="1" applyAlignment="1">
      <alignment horizontal="right"/>
    </xf>
    <xf numFmtId="3" fontId="0" fillId="7" borderId="11" xfId="0" applyNumberFormat="1" applyFill="1" applyBorder="1" applyAlignment="1">
      <alignment horizontal="right"/>
    </xf>
    <xf numFmtId="3" fontId="0" fillId="0" borderId="2" xfId="0" applyNumberFormat="1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4" borderId="8" xfId="0" applyFill="1" applyBorder="1"/>
    <xf numFmtId="3" fontId="0" fillId="4" borderId="5" xfId="0" applyNumberFormat="1" applyFill="1" applyBorder="1" applyAlignment="1">
      <alignment horizontal="right"/>
    </xf>
    <xf numFmtId="3" fontId="0" fillId="4" borderId="11" xfId="0" applyNumberFormat="1" applyFill="1" applyBorder="1" applyAlignment="1">
      <alignment horizontal="right"/>
    </xf>
    <xf numFmtId="0" fontId="0" fillId="0" borderId="18" xfId="0" applyBorder="1"/>
    <xf numFmtId="0" fontId="0" fillId="0" borderId="0" xfId="0" applyBorder="1"/>
    <xf numFmtId="3" fontId="3" fillId="3" borderId="0" xfId="0" applyNumberFormat="1" applyFont="1" applyFill="1" applyBorder="1"/>
    <xf numFmtId="3" fontId="3" fillId="7" borderId="0" xfId="0" applyNumberFormat="1" applyFont="1" applyFill="1" applyBorder="1"/>
    <xf numFmtId="3" fontId="3" fillId="4" borderId="0" xfId="0" applyNumberFormat="1" applyFont="1" applyFill="1" applyBorder="1"/>
    <xf numFmtId="3" fontId="3" fillId="5" borderId="0" xfId="0" applyNumberFormat="1" applyFont="1" applyFill="1" applyBorder="1"/>
    <xf numFmtId="3" fontId="3" fillId="2" borderId="0" xfId="0" applyNumberFormat="1" applyFont="1" applyFill="1" applyBorder="1"/>
    <xf numFmtId="3" fontId="3" fillId="5" borderId="19" xfId="0" applyNumberFormat="1" applyFont="1" applyFill="1" applyBorder="1"/>
    <xf numFmtId="0" fontId="0" fillId="0" borderId="20" xfId="0" applyBorder="1"/>
    <xf numFmtId="0" fontId="0" fillId="0" borderId="21" xfId="0" applyBorder="1"/>
    <xf numFmtId="3" fontId="0" fillId="3" borderId="21" xfId="0" applyNumberFormat="1" applyFill="1" applyBorder="1"/>
    <xf numFmtId="3" fontId="0" fillId="7" borderId="21" xfId="0" applyNumberFormat="1" applyFill="1" applyBorder="1"/>
    <xf numFmtId="3" fontId="0" fillId="4" borderId="21" xfId="0" applyNumberFormat="1" applyFill="1" applyBorder="1"/>
    <xf numFmtId="3" fontId="0" fillId="5" borderId="21" xfId="0" applyNumberFormat="1" applyFill="1" applyBorder="1"/>
    <xf numFmtId="3" fontId="0" fillId="2" borderId="21" xfId="0" applyNumberFormat="1" applyFill="1" applyBorder="1"/>
    <xf numFmtId="3" fontId="0" fillId="5" borderId="22" xfId="0" applyNumberFormat="1" applyFill="1" applyBorder="1"/>
    <xf numFmtId="3" fontId="3" fillId="3" borderId="2" xfId="0" applyNumberFormat="1" applyFont="1" applyFill="1" applyBorder="1" applyAlignment="1">
      <alignment horizontal="right"/>
    </xf>
    <xf numFmtId="3" fontId="3" fillId="7" borderId="2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3" fillId="5" borderId="2" xfId="0" applyNumberFormat="1" applyFont="1" applyFill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3" fontId="3" fillId="6" borderId="10" xfId="0" applyNumberFormat="1" applyFont="1" applyFill="1" applyBorder="1" applyAlignment="1">
      <alignment horizontal="right"/>
    </xf>
    <xf numFmtId="3" fontId="0" fillId="2" borderId="2" xfId="0" applyNumberFormat="1" applyFill="1" applyBorder="1" applyAlignment="1">
      <alignment horizontal="right"/>
    </xf>
    <xf numFmtId="0" fontId="3" fillId="0" borderId="0" xfId="0" applyFont="1"/>
    <xf numFmtId="0" fontId="5" fillId="0" borderId="0" xfId="1"/>
    <xf numFmtId="0" fontId="0" fillId="0" borderId="0" xfId="0" applyAlignment="1">
      <alignment horizontal="center"/>
    </xf>
    <xf numFmtId="0" fontId="5" fillId="2" borderId="0" xfId="1" applyFill="1"/>
    <xf numFmtId="49" fontId="0" fillId="0" borderId="0" xfId="0" applyNumberFormat="1"/>
    <xf numFmtId="3" fontId="6" fillId="0" borderId="0" xfId="0" applyNumberFormat="1" applyFont="1"/>
    <xf numFmtId="3" fontId="0" fillId="0" borderId="23" xfId="0" applyNumberFormat="1" applyBorder="1"/>
    <xf numFmtId="164" fontId="0" fillId="0" borderId="24" xfId="0" applyNumberFormat="1" applyBorder="1"/>
    <xf numFmtId="3" fontId="0" fillId="8" borderId="25" xfId="0" applyNumberFormat="1" applyFill="1" applyBorder="1"/>
    <xf numFmtId="3" fontId="3" fillId="8" borderId="26" xfId="0" applyNumberFormat="1" applyFont="1" applyFill="1" applyBorder="1"/>
    <xf numFmtId="164" fontId="0" fillId="0" borderId="25" xfId="0" applyNumberFormat="1" applyBorder="1"/>
    <xf numFmtId="3" fontId="0" fillId="0" borderId="27" xfId="0" applyNumberFormat="1" applyBorder="1"/>
    <xf numFmtId="3" fontId="3" fillId="0" borderId="26" xfId="0" applyNumberFormat="1" applyFont="1" applyBorder="1"/>
    <xf numFmtId="3" fontId="0" fillId="0" borderId="25" xfId="0" applyNumberFormat="1" applyBorder="1"/>
    <xf numFmtId="3" fontId="0" fillId="0" borderId="28" xfId="0" applyNumberFormat="1" applyBorder="1"/>
    <xf numFmtId="0" fontId="0" fillId="0" borderId="29" xfId="0" applyBorder="1" applyAlignment="1">
      <alignment horizontal="center"/>
    </xf>
    <xf numFmtId="3" fontId="4" fillId="0" borderId="0" xfId="0" applyNumberFormat="1" applyFont="1"/>
    <xf numFmtId="3" fontId="1" fillId="0" borderId="30" xfId="0" applyNumberFormat="1" applyFont="1" applyBorder="1"/>
    <xf numFmtId="164" fontId="1" fillId="0" borderId="15" xfId="0" applyNumberFormat="1" applyFont="1" applyBorder="1"/>
    <xf numFmtId="3" fontId="1" fillId="8" borderId="5" xfId="0" applyNumberFormat="1" applyFont="1" applyFill="1" applyBorder="1"/>
    <xf numFmtId="164" fontId="1" fillId="2" borderId="5" xfId="0" applyNumberFormat="1" applyFont="1" applyFill="1" applyBorder="1"/>
    <xf numFmtId="3" fontId="1" fillId="2" borderId="5" xfId="0" applyNumberFormat="1" applyFont="1" applyFill="1" applyBorder="1"/>
    <xf numFmtId="3" fontId="1" fillId="2" borderId="3" xfId="0" applyNumberFormat="1" applyFont="1" applyFill="1" applyBorder="1"/>
    <xf numFmtId="3" fontId="0" fillId="0" borderId="31" xfId="0" applyNumberFormat="1" applyBorder="1"/>
    <xf numFmtId="3" fontId="0" fillId="0" borderId="5" xfId="0" applyNumberFormat="1" applyBorder="1"/>
    <xf numFmtId="3" fontId="0" fillId="0" borderId="32" xfId="0" applyNumberFormat="1" applyBorder="1"/>
    <xf numFmtId="0" fontId="0" fillId="0" borderId="33" xfId="0" applyBorder="1" applyAlignment="1">
      <alignment horizontal="center"/>
    </xf>
    <xf numFmtId="3" fontId="0" fillId="0" borderId="34" xfId="0" applyNumberFormat="1" applyBorder="1"/>
    <xf numFmtId="164" fontId="1" fillId="0" borderId="10" xfId="0" applyNumberFormat="1" applyFont="1" applyBorder="1"/>
    <xf numFmtId="3" fontId="1" fillId="8" borderId="2" xfId="0" applyNumberFormat="1" applyFont="1" applyFill="1" applyBorder="1"/>
    <xf numFmtId="164" fontId="1" fillId="2" borderId="2" xfId="0" applyNumberFormat="1" applyFont="1" applyFill="1" applyBorder="1"/>
    <xf numFmtId="3" fontId="1" fillId="2" borderId="2" xfId="0" applyNumberFormat="1" applyFont="1" applyFill="1" applyBorder="1"/>
    <xf numFmtId="3" fontId="1" fillId="2" borderId="1" xfId="0" applyNumberFormat="1" applyFont="1" applyFill="1" applyBorder="1"/>
    <xf numFmtId="3" fontId="0" fillId="0" borderId="35" xfId="0" applyNumberFormat="1" applyBorder="1"/>
    <xf numFmtId="3" fontId="0" fillId="0" borderId="36" xfId="0" applyNumberFormat="1" applyBorder="1"/>
    <xf numFmtId="0" fontId="0" fillId="0" borderId="37" xfId="0" applyBorder="1" applyAlignment="1">
      <alignment horizontal="center"/>
    </xf>
    <xf numFmtId="164" fontId="0" fillId="0" borderId="10" xfId="0" applyNumberFormat="1" applyBorder="1"/>
    <xf numFmtId="3" fontId="0" fillId="8" borderId="2" xfId="0" applyNumberFormat="1" applyFill="1" applyBorder="1"/>
    <xf numFmtId="164" fontId="0" fillId="2" borderId="2" xfId="0" applyNumberFormat="1" applyFill="1" applyBorder="1"/>
    <xf numFmtId="3" fontId="0" fillId="2" borderId="2" xfId="0" applyNumberFormat="1" applyFill="1" applyBorder="1"/>
    <xf numFmtId="3" fontId="0" fillId="2" borderId="1" xfId="0" applyNumberFormat="1" applyFill="1" applyBorder="1"/>
    <xf numFmtId="3" fontId="1" fillId="8" borderId="35" xfId="0" applyNumberFormat="1" applyFont="1" applyFill="1" applyBorder="1"/>
    <xf numFmtId="3" fontId="0" fillId="8" borderId="35" xfId="0" applyNumberFormat="1" applyFill="1" applyBorder="1"/>
    <xf numFmtId="164" fontId="0" fillId="0" borderId="2" xfId="0" applyNumberFormat="1" applyBorder="1"/>
    <xf numFmtId="3" fontId="0" fillId="0" borderId="1" xfId="0" applyNumberFormat="1" applyBorder="1"/>
    <xf numFmtId="3" fontId="0" fillId="0" borderId="38" xfId="0" applyNumberFormat="1" applyBorder="1"/>
    <xf numFmtId="164" fontId="0" fillId="0" borderId="9" xfId="0" applyNumberFormat="1" applyBorder="1"/>
    <xf numFmtId="3" fontId="0" fillId="8" borderId="39" xfId="0" applyNumberFormat="1" applyFill="1" applyBorder="1"/>
    <xf numFmtId="3" fontId="0" fillId="8" borderId="8" xfId="0" applyNumberFormat="1" applyFill="1" applyBorder="1"/>
    <xf numFmtId="164" fontId="0" fillId="0" borderId="8" xfId="0" applyNumberFormat="1" applyBorder="1"/>
    <xf numFmtId="3" fontId="0" fillId="0" borderId="8" xfId="0" applyNumberFormat="1" applyBorder="1"/>
    <xf numFmtId="3" fontId="0" fillId="2" borderId="7" xfId="0" applyNumberFormat="1" applyFill="1" applyBorder="1"/>
    <xf numFmtId="3" fontId="0" fillId="0" borderId="39" xfId="0" applyNumberFormat="1" applyBorder="1"/>
    <xf numFmtId="3" fontId="0" fillId="0" borderId="40" xfId="0" applyNumberFormat="1" applyBorder="1"/>
    <xf numFmtId="0" fontId="0" fillId="0" borderId="4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8" borderId="25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" fillId="2" borderId="0" xfId="0" applyFont="1" applyFill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4.9843710552514894E-2"/>
          <c:y val="3.4749661811723086E-2"/>
          <c:w val="0.8594006602169284"/>
          <c:h val="0.89978614456360151"/>
        </c:manualLayout>
      </c:layout>
      <c:bar3DChart>
        <c:barDir val="col"/>
        <c:grouping val="clustered"/>
        <c:varyColors val="0"/>
        <c:ser>
          <c:idx val="4"/>
          <c:order val="0"/>
          <c:tx>
            <c:v>Příjmy celkem</c:v>
          </c:tx>
          <c:invertIfNegative val="0"/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RaS!$H$6:$H$25</c:f>
              <c:numCache>
                <c:formatCode>#,##0</c:formatCode>
                <c:ptCount val="20"/>
                <c:pt idx="0">
                  <c:v>64402</c:v>
                </c:pt>
                <c:pt idx="1">
                  <c:v>74681</c:v>
                </c:pt>
                <c:pt idx="2">
                  <c:v>77760</c:v>
                </c:pt>
                <c:pt idx="3">
                  <c:v>54936</c:v>
                </c:pt>
                <c:pt idx="4">
                  <c:v>70377</c:v>
                </c:pt>
                <c:pt idx="5">
                  <c:v>57349</c:v>
                </c:pt>
                <c:pt idx="6">
                  <c:v>89330</c:v>
                </c:pt>
                <c:pt idx="7">
                  <c:v>76562</c:v>
                </c:pt>
                <c:pt idx="8">
                  <c:v>71920</c:v>
                </c:pt>
                <c:pt idx="9">
                  <c:v>65512</c:v>
                </c:pt>
                <c:pt idx="10">
                  <c:v>66522</c:v>
                </c:pt>
                <c:pt idx="11">
                  <c:v>89554</c:v>
                </c:pt>
                <c:pt idx="12">
                  <c:v>98292</c:v>
                </c:pt>
                <c:pt idx="13">
                  <c:v>87196</c:v>
                </c:pt>
                <c:pt idx="14">
                  <c:v>93076</c:v>
                </c:pt>
                <c:pt idx="15">
                  <c:v>101626</c:v>
                </c:pt>
                <c:pt idx="16">
                  <c:v>135579</c:v>
                </c:pt>
                <c:pt idx="17">
                  <c:v>126831</c:v>
                </c:pt>
                <c:pt idx="18">
                  <c:v>123242</c:v>
                </c:pt>
                <c:pt idx="19">
                  <c:v>138616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AA-4015-940B-DBA533C9EF65}"/>
            </c:ext>
          </c:extLst>
        </c:ser>
        <c:ser>
          <c:idx val="2"/>
          <c:order val="1"/>
          <c:tx>
            <c:v>Daňové</c:v>
          </c:tx>
          <c:spPr>
            <a:solidFill>
              <a:schemeClr val="bg2">
                <a:lumMod val="25000"/>
              </a:schemeClr>
            </a:solidFill>
          </c:spPr>
          <c:invertIfNegative val="0"/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RaS!$I$6:$I$25</c:f>
              <c:numCache>
                <c:formatCode>#,##0</c:formatCode>
                <c:ptCount val="20"/>
                <c:pt idx="0">
                  <c:v>29020</c:v>
                </c:pt>
                <c:pt idx="1">
                  <c:v>30569</c:v>
                </c:pt>
                <c:pt idx="2">
                  <c:v>31745</c:v>
                </c:pt>
                <c:pt idx="3">
                  <c:v>37221</c:v>
                </c:pt>
                <c:pt idx="4">
                  <c:v>36186</c:v>
                </c:pt>
                <c:pt idx="5">
                  <c:v>38163</c:v>
                </c:pt>
                <c:pt idx="6">
                  <c:v>42009</c:v>
                </c:pt>
                <c:pt idx="7">
                  <c:v>37062</c:v>
                </c:pt>
                <c:pt idx="8">
                  <c:v>37842</c:v>
                </c:pt>
                <c:pt idx="9">
                  <c:v>38213</c:v>
                </c:pt>
                <c:pt idx="10">
                  <c:v>38841</c:v>
                </c:pt>
                <c:pt idx="11">
                  <c:v>55655</c:v>
                </c:pt>
                <c:pt idx="12">
                  <c:v>60561</c:v>
                </c:pt>
                <c:pt idx="13">
                  <c:v>64076</c:v>
                </c:pt>
                <c:pt idx="14">
                  <c:v>70511</c:v>
                </c:pt>
                <c:pt idx="15">
                  <c:v>76605</c:v>
                </c:pt>
                <c:pt idx="16">
                  <c:v>84698</c:v>
                </c:pt>
                <c:pt idx="17">
                  <c:v>92882</c:v>
                </c:pt>
                <c:pt idx="18">
                  <c:v>85897</c:v>
                </c:pt>
                <c:pt idx="19">
                  <c:v>93038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AA-4015-940B-DBA533C9EF65}"/>
            </c:ext>
          </c:extLst>
        </c:ser>
        <c:ser>
          <c:idx val="5"/>
          <c:order val="2"/>
          <c:tx>
            <c:v>Výdaje celkem</c:v>
          </c:tx>
          <c:invertIfNegative val="0"/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RaS!$K$6:$K$25</c:f>
              <c:numCache>
                <c:formatCode>#,##0</c:formatCode>
                <c:ptCount val="20"/>
                <c:pt idx="0">
                  <c:v>63281</c:v>
                </c:pt>
                <c:pt idx="1">
                  <c:v>77215</c:v>
                </c:pt>
                <c:pt idx="2">
                  <c:v>79894</c:v>
                </c:pt>
                <c:pt idx="3">
                  <c:v>58176</c:v>
                </c:pt>
                <c:pt idx="4">
                  <c:v>73068</c:v>
                </c:pt>
                <c:pt idx="5">
                  <c:v>53972</c:v>
                </c:pt>
                <c:pt idx="6">
                  <c:v>64543</c:v>
                </c:pt>
                <c:pt idx="7">
                  <c:v>84668</c:v>
                </c:pt>
                <c:pt idx="8">
                  <c:v>72361</c:v>
                </c:pt>
                <c:pt idx="9">
                  <c:v>70784</c:v>
                </c:pt>
                <c:pt idx="10">
                  <c:v>54850</c:v>
                </c:pt>
                <c:pt idx="11">
                  <c:v>92048</c:v>
                </c:pt>
                <c:pt idx="12">
                  <c:v>95864</c:v>
                </c:pt>
                <c:pt idx="13">
                  <c:v>76777</c:v>
                </c:pt>
                <c:pt idx="14">
                  <c:v>80744</c:v>
                </c:pt>
                <c:pt idx="15">
                  <c:v>103149</c:v>
                </c:pt>
                <c:pt idx="16">
                  <c:v>139372</c:v>
                </c:pt>
                <c:pt idx="17">
                  <c:v>193651</c:v>
                </c:pt>
                <c:pt idx="18">
                  <c:v>131942</c:v>
                </c:pt>
                <c:pt idx="19">
                  <c:v>141632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AA-4015-940B-DBA533C9EF65}"/>
            </c:ext>
          </c:extLst>
        </c:ser>
        <c:ser>
          <c:idx val="1"/>
          <c:order val="3"/>
          <c:tx>
            <c:v>Investice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RaS!$L$6:$L$25</c:f>
              <c:numCache>
                <c:formatCode>#,##0</c:formatCode>
                <c:ptCount val="20"/>
                <c:pt idx="0">
                  <c:v>13435</c:v>
                </c:pt>
                <c:pt idx="1">
                  <c:v>18035</c:v>
                </c:pt>
                <c:pt idx="2">
                  <c:v>25125</c:v>
                </c:pt>
                <c:pt idx="3">
                  <c:v>21603</c:v>
                </c:pt>
                <c:pt idx="4">
                  <c:v>29594</c:v>
                </c:pt>
                <c:pt idx="5">
                  <c:v>16152</c:v>
                </c:pt>
                <c:pt idx="6">
                  <c:v>22194</c:v>
                </c:pt>
                <c:pt idx="7">
                  <c:v>31536</c:v>
                </c:pt>
                <c:pt idx="8">
                  <c:v>24251</c:v>
                </c:pt>
                <c:pt idx="9">
                  <c:v>25992</c:v>
                </c:pt>
                <c:pt idx="10">
                  <c:v>6537</c:v>
                </c:pt>
                <c:pt idx="11">
                  <c:v>37649</c:v>
                </c:pt>
                <c:pt idx="12">
                  <c:v>38589</c:v>
                </c:pt>
                <c:pt idx="13">
                  <c:v>16679</c:v>
                </c:pt>
                <c:pt idx="14">
                  <c:v>20435</c:v>
                </c:pt>
                <c:pt idx="15">
                  <c:v>40082</c:v>
                </c:pt>
                <c:pt idx="16">
                  <c:v>73724</c:v>
                </c:pt>
                <c:pt idx="17">
                  <c:v>134982</c:v>
                </c:pt>
                <c:pt idx="18">
                  <c:v>59600</c:v>
                </c:pt>
                <c:pt idx="19">
                  <c:v>69305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AA-4015-940B-DBA533C9E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8"/>
        <c:shape val="box"/>
        <c:axId val="85062400"/>
        <c:axId val="85063936"/>
        <c:axId val="0"/>
      </c:bar3DChart>
      <c:catAx>
        <c:axId val="8506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5063936"/>
        <c:crosses val="autoZero"/>
        <c:auto val="1"/>
        <c:lblAlgn val="ctr"/>
        <c:lblOffset val="100"/>
        <c:noMultiLvlLbl val="0"/>
      </c:catAx>
      <c:valAx>
        <c:axId val="850639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5062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80314954" l="0.70866141732283761" r="0.70866141732283761" t="0.78740157480314954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349048434061911E-2"/>
          <c:y val="3.1469726998410913E-2"/>
          <c:w val="0.75483100455496488"/>
          <c:h val="0.89752218472690914"/>
        </c:manualLayout>
      </c:layout>
      <c:lineChart>
        <c:grouping val="standard"/>
        <c:varyColors val="0"/>
        <c:ser>
          <c:idx val="1"/>
          <c:order val="1"/>
          <c:tx>
            <c:v>příjmy schválená rozpočet</c:v>
          </c:tx>
          <c:marker>
            <c:symbol val="none"/>
          </c:marker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RaS!$E$6:$E$25</c:f>
              <c:numCache>
                <c:formatCode>#,##0</c:formatCode>
                <c:ptCount val="20"/>
                <c:pt idx="0">
                  <c:v>41790</c:v>
                </c:pt>
                <c:pt idx="1">
                  <c:v>65738</c:v>
                </c:pt>
                <c:pt idx="2">
                  <c:v>75849</c:v>
                </c:pt>
                <c:pt idx="3">
                  <c:v>50754</c:v>
                </c:pt>
                <c:pt idx="4">
                  <c:v>56155</c:v>
                </c:pt>
                <c:pt idx="5">
                  <c:v>54081</c:v>
                </c:pt>
                <c:pt idx="6">
                  <c:v>64669</c:v>
                </c:pt>
                <c:pt idx="7">
                  <c:v>62362</c:v>
                </c:pt>
                <c:pt idx="8">
                  <c:v>52391</c:v>
                </c:pt>
                <c:pt idx="9">
                  <c:v>64195</c:v>
                </c:pt>
                <c:pt idx="10">
                  <c:v>67111</c:v>
                </c:pt>
                <c:pt idx="11">
                  <c:v>90285</c:v>
                </c:pt>
                <c:pt idx="12">
                  <c:v>98034</c:v>
                </c:pt>
                <c:pt idx="13">
                  <c:v>86457</c:v>
                </c:pt>
                <c:pt idx="14">
                  <c:v>83402</c:v>
                </c:pt>
                <c:pt idx="15">
                  <c:v>88481</c:v>
                </c:pt>
                <c:pt idx="16">
                  <c:v>118910</c:v>
                </c:pt>
                <c:pt idx="17">
                  <c:v>120890</c:v>
                </c:pt>
                <c:pt idx="18">
                  <c:v>127710</c:v>
                </c:pt>
                <c:pt idx="19">
                  <c:v>142155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85-4A0F-BC3A-108BFA7CDDC5}"/>
            </c:ext>
          </c:extLst>
        </c:ser>
        <c:ser>
          <c:idx val="2"/>
          <c:order val="2"/>
          <c:tx>
            <c:v>příjmy skutečné</c:v>
          </c:tx>
          <c:marker>
            <c:symbol val="none"/>
          </c:marker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RaS!$H$6:$H$25</c:f>
              <c:numCache>
                <c:formatCode>#,##0</c:formatCode>
                <c:ptCount val="20"/>
                <c:pt idx="0">
                  <c:v>64402</c:v>
                </c:pt>
                <c:pt idx="1">
                  <c:v>74681</c:v>
                </c:pt>
                <c:pt idx="2">
                  <c:v>77760</c:v>
                </c:pt>
                <c:pt idx="3">
                  <c:v>54936</c:v>
                </c:pt>
                <c:pt idx="4">
                  <c:v>70377</c:v>
                </c:pt>
                <c:pt idx="5">
                  <c:v>57349</c:v>
                </c:pt>
                <c:pt idx="6">
                  <c:v>89330</c:v>
                </c:pt>
                <c:pt idx="7">
                  <c:v>76562</c:v>
                </c:pt>
                <c:pt idx="8">
                  <c:v>71920</c:v>
                </c:pt>
                <c:pt idx="9">
                  <c:v>65512</c:v>
                </c:pt>
                <c:pt idx="10">
                  <c:v>66522</c:v>
                </c:pt>
                <c:pt idx="11">
                  <c:v>89554</c:v>
                </c:pt>
                <c:pt idx="12">
                  <c:v>98292</c:v>
                </c:pt>
                <c:pt idx="13">
                  <c:v>87196</c:v>
                </c:pt>
                <c:pt idx="14">
                  <c:v>93076</c:v>
                </c:pt>
                <c:pt idx="15">
                  <c:v>101626</c:v>
                </c:pt>
                <c:pt idx="16">
                  <c:v>135579</c:v>
                </c:pt>
                <c:pt idx="17">
                  <c:v>126831</c:v>
                </c:pt>
                <c:pt idx="18">
                  <c:v>123242</c:v>
                </c:pt>
                <c:pt idx="19">
                  <c:v>138616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85-4A0F-BC3A-108BFA7CD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706624"/>
        <c:axId val="8773299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Rok</c:v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RaS!$D$6:$D$25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RaS!$D$6:$D$25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AE85-4A0F-BC3A-108BFA7CDDC5}"/>
                  </c:ext>
                </c:extLst>
              </c15:ser>
            </c15:filteredLineSeries>
          </c:ext>
        </c:extLst>
      </c:lineChart>
      <c:catAx>
        <c:axId val="8770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732992"/>
        <c:crosses val="autoZero"/>
        <c:auto val="1"/>
        <c:lblAlgn val="ctr"/>
        <c:lblOffset val="100"/>
        <c:noMultiLvlLbl val="0"/>
      </c:catAx>
      <c:valAx>
        <c:axId val="87732992"/>
        <c:scaling>
          <c:orientation val="minMax"/>
          <c:max val="150000"/>
          <c:min val="4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7706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1"/>
          <c:tx>
            <c:v>výdaje schválený rozpočet</c:v>
          </c:tx>
          <c:marker>
            <c:symbol val="none"/>
          </c:marker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RaS!$F$6:$F$25</c:f>
              <c:numCache>
                <c:formatCode>#,##0</c:formatCode>
                <c:ptCount val="20"/>
                <c:pt idx="0">
                  <c:v>48650</c:v>
                </c:pt>
                <c:pt idx="1">
                  <c:v>71436</c:v>
                </c:pt>
                <c:pt idx="2">
                  <c:v>83119</c:v>
                </c:pt>
                <c:pt idx="3">
                  <c:v>53780</c:v>
                </c:pt>
                <c:pt idx="4">
                  <c:v>66976</c:v>
                </c:pt>
                <c:pt idx="5">
                  <c:v>55204</c:v>
                </c:pt>
                <c:pt idx="6">
                  <c:v>71853</c:v>
                </c:pt>
                <c:pt idx="7">
                  <c:v>74726</c:v>
                </c:pt>
                <c:pt idx="8">
                  <c:v>52702</c:v>
                </c:pt>
                <c:pt idx="9">
                  <c:v>76697</c:v>
                </c:pt>
                <c:pt idx="10">
                  <c:v>68148</c:v>
                </c:pt>
                <c:pt idx="11">
                  <c:v>104009</c:v>
                </c:pt>
                <c:pt idx="12">
                  <c:v>116774</c:v>
                </c:pt>
                <c:pt idx="13">
                  <c:v>104221</c:v>
                </c:pt>
                <c:pt idx="14">
                  <c:v>97213</c:v>
                </c:pt>
                <c:pt idx="15">
                  <c:v>127542</c:v>
                </c:pt>
                <c:pt idx="16">
                  <c:v>212046</c:v>
                </c:pt>
                <c:pt idx="17">
                  <c:v>195750</c:v>
                </c:pt>
                <c:pt idx="18">
                  <c:v>125037</c:v>
                </c:pt>
                <c:pt idx="19">
                  <c:v>142155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AD-47BC-87A3-8C4E33FA0B1D}"/>
            </c:ext>
          </c:extLst>
        </c:ser>
        <c:ser>
          <c:idx val="2"/>
          <c:order val="2"/>
          <c:tx>
            <c:v>výdaje skutečné</c:v>
          </c:tx>
          <c:marker>
            <c:symbol val="none"/>
          </c:marker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RaS!$K$6:$K$25</c:f>
              <c:numCache>
                <c:formatCode>#,##0</c:formatCode>
                <c:ptCount val="20"/>
                <c:pt idx="0">
                  <c:v>63281</c:v>
                </c:pt>
                <c:pt idx="1">
                  <c:v>77215</c:v>
                </c:pt>
                <c:pt idx="2">
                  <c:v>79894</c:v>
                </c:pt>
                <c:pt idx="3">
                  <c:v>58176</c:v>
                </c:pt>
                <c:pt idx="4">
                  <c:v>73068</c:v>
                </c:pt>
                <c:pt idx="5">
                  <c:v>53972</c:v>
                </c:pt>
                <c:pt idx="6">
                  <c:v>64543</c:v>
                </c:pt>
                <c:pt idx="7">
                  <c:v>84668</c:v>
                </c:pt>
                <c:pt idx="8">
                  <c:v>72361</c:v>
                </c:pt>
                <c:pt idx="9">
                  <c:v>70784</c:v>
                </c:pt>
                <c:pt idx="10">
                  <c:v>54850</c:v>
                </c:pt>
                <c:pt idx="11">
                  <c:v>92048</c:v>
                </c:pt>
                <c:pt idx="12">
                  <c:v>95864</c:v>
                </c:pt>
                <c:pt idx="13">
                  <c:v>76777</c:v>
                </c:pt>
                <c:pt idx="14">
                  <c:v>80744</c:v>
                </c:pt>
                <c:pt idx="15">
                  <c:v>103149</c:v>
                </c:pt>
                <c:pt idx="16">
                  <c:v>139372</c:v>
                </c:pt>
                <c:pt idx="17">
                  <c:v>193651</c:v>
                </c:pt>
                <c:pt idx="18">
                  <c:v>131942</c:v>
                </c:pt>
                <c:pt idx="19">
                  <c:v>141632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AD-47BC-87A3-8C4E33FA0B1D}"/>
            </c:ext>
          </c:extLst>
        </c:ser>
        <c:ser>
          <c:idx val="3"/>
          <c:order val="3"/>
          <c:tx>
            <c:v>NIV</c:v>
          </c:tx>
          <c:marker>
            <c:symbol val="none"/>
          </c:marker>
          <c:cat>
            <c:numRef>
              <c:f>RaS!$D$6:$D$25</c:f>
              <c:numCache>
                <c:formatCode>General</c:formatCode>
                <c:ptCount val="20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</c:numCache>
            </c:numRef>
          </c:cat>
          <c:val>
            <c:numRef>
              <c:f>RaS!$N$6:$N$25</c:f>
              <c:numCache>
                <c:formatCode>#,##0</c:formatCode>
                <c:ptCount val="20"/>
                <c:pt idx="0">
                  <c:v>49846</c:v>
                </c:pt>
                <c:pt idx="1">
                  <c:v>59180</c:v>
                </c:pt>
                <c:pt idx="2">
                  <c:v>54769</c:v>
                </c:pt>
                <c:pt idx="3">
                  <c:v>36573</c:v>
                </c:pt>
                <c:pt idx="4">
                  <c:v>43474</c:v>
                </c:pt>
                <c:pt idx="5">
                  <c:v>37820</c:v>
                </c:pt>
                <c:pt idx="6">
                  <c:v>42349</c:v>
                </c:pt>
                <c:pt idx="7">
                  <c:v>53132</c:v>
                </c:pt>
                <c:pt idx="8">
                  <c:v>48110</c:v>
                </c:pt>
                <c:pt idx="9">
                  <c:v>44792</c:v>
                </c:pt>
                <c:pt idx="10">
                  <c:v>48313</c:v>
                </c:pt>
                <c:pt idx="11">
                  <c:v>54399</c:v>
                </c:pt>
                <c:pt idx="12">
                  <c:v>57275</c:v>
                </c:pt>
                <c:pt idx="13">
                  <c:v>60098</c:v>
                </c:pt>
                <c:pt idx="14">
                  <c:v>60309</c:v>
                </c:pt>
                <c:pt idx="15">
                  <c:v>63067</c:v>
                </c:pt>
                <c:pt idx="16">
                  <c:v>65648</c:v>
                </c:pt>
                <c:pt idx="17">
                  <c:v>58669</c:v>
                </c:pt>
                <c:pt idx="18">
                  <c:v>72342</c:v>
                </c:pt>
                <c:pt idx="19">
                  <c:v>72327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AD-47BC-87A3-8C4E33FA0B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7762432"/>
        <c:axId val="87763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Rok</c:v>
                </c:tx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RaS!$D$6:$D$25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RaS!$D$6:$D$21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DBAD-47BC-87A3-8C4E33FA0B1D}"/>
                  </c:ext>
                </c:extLst>
              </c15:ser>
            </c15:filteredLineSeries>
          </c:ext>
        </c:extLst>
      </c:lineChart>
      <c:catAx>
        <c:axId val="8776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763968"/>
        <c:crosses val="autoZero"/>
        <c:auto val="1"/>
        <c:lblAlgn val="ctr"/>
        <c:lblOffset val="100"/>
        <c:noMultiLvlLbl val="0"/>
      </c:catAx>
      <c:valAx>
        <c:axId val="87763968"/>
        <c:scaling>
          <c:orientation val="minMax"/>
          <c:max val="220000"/>
          <c:min val="20000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7762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paperSize="8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28</xdr:row>
      <xdr:rowOff>140971</xdr:rowOff>
    </xdr:from>
    <xdr:to>
      <xdr:col>19</xdr:col>
      <xdr:colOff>28575</xdr:colOff>
      <xdr:row>50</xdr:row>
      <xdr:rowOff>152401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5813D44-02BD-4B4B-BB8E-580B645630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312420</xdr:colOff>
      <xdr:row>56</xdr:row>
      <xdr:rowOff>53340</xdr:rowOff>
    </xdr:from>
    <xdr:to>
      <xdr:col>20</xdr:col>
      <xdr:colOff>266699</xdr:colOff>
      <xdr:row>79</xdr:row>
      <xdr:rowOff>152400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98B0CA9-8810-4362-8055-52B724516D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</xdr:colOff>
      <xdr:row>84</xdr:row>
      <xdr:rowOff>0</xdr:rowOff>
    </xdr:from>
    <xdr:to>
      <xdr:col>18</xdr:col>
      <xdr:colOff>581026</xdr:colOff>
      <xdr:row>107</xdr:row>
      <xdr:rowOff>99060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6E65EEE-5845-4394-A7EB-4821C73A0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R192"/>
  <sheetViews>
    <sheetView tabSelected="1" topLeftCell="D55" zoomScale="160" zoomScaleNormal="160" workbookViewId="0">
      <selection activeCell="G161" sqref="G161"/>
    </sheetView>
  </sheetViews>
  <sheetFormatPr defaultRowHeight="15" x14ac:dyDescent="0.25"/>
  <cols>
    <col min="3" max="3" width="48.140625" customWidth="1"/>
    <col min="6" max="6" width="11.5703125" bestFit="1" customWidth="1"/>
    <col min="7" max="7" width="9.7109375" customWidth="1"/>
    <col min="9" max="9" width="9.85546875" customWidth="1"/>
    <col min="11" max="11" width="9.7109375" customWidth="1"/>
    <col min="13" max="13" width="9.7109375" customWidth="1"/>
    <col min="15" max="15" width="14.28515625" customWidth="1"/>
    <col min="17" max="17" width="5.140625" customWidth="1"/>
  </cols>
  <sheetData>
    <row r="2" spans="3:17" x14ac:dyDescent="0.25">
      <c r="F2" s="62" t="s">
        <v>96</v>
      </c>
      <c r="G2" s="62"/>
      <c r="H2" s="62"/>
      <c r="I2" s="62"/>
      <c r="J2" s="62"/>
    </row>
    <row r="4" spans="3:17" ht="15.75" thickBot="1" x14ac:dyDescent="0.3">
      <c r="C4" s="3" t="s">
        <v>82</v>
      </c>
    </row>
    <row r="5" spans="3:17" x14ac:dyDescent="0.25">
      <c r="C5" s="142" t="s">
        <v>80</v>
      </c>
      <c r="D5" s="138" t="s">
        <v>0</v>
      </c>
      <c r="E5" s="138" t="s">
        <v>1</v>
      </c>
      <c r="F5" s="26" t="s">
        <v>8</v>
      </c>
      <c r="G5" s="26" t="s">
        <v>9</v>
      </c>
      <c r="H5" s="29" t="s">
        <v>8</v>
      </c>
      <c r="I5" s="29" t="s">
        <v>9</v>
      </c>
      <c r="J5" s="36" t="s">
        <v>8</v>
      </c>
      <c r="K5" s="36" t="s">
        <v>9</v>
      </c>
      <c r="L5" s="22" t="s">
        <v>8</v>
      </c>
      <c r="M5" s="22" t="s">
        <v>9</v>
      </c>
      <c r="N5" s="6" t="s">
        <v>8</v>
      </c>
      <c r="O5" s="6" t="s">
        <v>81</v>
      </c>
      <c r="P5" s="9" t="s">
        <v>8</v>
      </c>
      <c r="Q5" t="s">
        <v>97</v>
      </c>
    </row>
    <row r="6" spans="3:17" x14ac:dyDescent="0.25">
      <c r="C6" s="143"/>
      <c r="D6" s="135"/>
      <c r="E6" s="135"/>
      <c r="F6" s="139" t="s">
        <v>2</v>
      </c>
      <c r="G6" s="139"/>
      <c r="H6" s="140" t="s">
        <v>3</v>
      </c>
      <c r="I6" s="140"/>
      <c r="J6" s="141" t="s">
        <v>4</v>
      </c>
      <c r="K6" s="141"/>
      <c r="L6" s="146" t="s">
        <v>5</v>
      </c>
      <c r="M6" s="146"/>
      <c r="N6" s="137" t="s">
        <v>6</v>
      </c>
      <c r="O6" s="137"/>
      <c r="P6" s="8" t="s">
        <v>7</v>
      </c>
    </row>
    <row r="7" spans="3:17" x14ac:dyDescent="0.25">
      <c r="C7" s="1" t="s">
        <v>62</v>
      </c>
      <c r="D7" s="35"/>
      <c r="E7" s="5">
        <v>1111</v>
      </c>
      <c r="F7" s="12">
        <v>18000</v>
      </c>
      <c r="G7" s="12">
        <v>18746</v>
      </c>
      <c r="H7" s="30">
        <v>20800</v>
      </c>
      <c r="I7" s="30">
        <v>20765</v>
      </c>
      <c r="J7" s="13">
        <v>22600</v>
      </c>
      <c r="K7" s="13">
        <v>19518</v>
      </c>
      <c r="L7" s="14">
        <v>19800</v>
      </c>
      <c r="M7" s="14">
        <v>14496</v>
      </c>
      <c r="N7" s="10">
        <v>16400</v>
      </c>
      <c r="O7" s="33">
        <v>15600</v>
      </c>
      <c r="P7" s="11">
        <v>18400</v>
      </c>
    </row>
    <row r="8" spans="3:17" x14ac:dyDescent="0.25">
      <c r="C8" s="1" t="s">
        <v>63</v>
      </c>
      <c r="D8" s="35"/>
      <c r="E8" s="5">
        <v>1112</v>
      </c>
      <c r="F8" s="12">
        <v>420</v>
      </c>
      <c r="G8" s="12">
        <v>424</v>
      </c>
      <c r="H8" s="30">
        <v>400</v>
      </c>
      <c r="I8" s="30">
        <v>558</v>
      </c>
      <c r="J8" s="13">
        <v>490</v>
      </c>
      <c r="K8" s="13">
        <v>311</v>
      </c>
      <c r="L8" s="14">
        <v>450</v>
      </c>
      <c r="M8" s="14">
        <v>929</v>
      </c>
      <c r="N8" s="10">
        <v>750</v>
      </c>
      <c r="O8" s="33">
        <v>1400</v>
      </c>
      <c r="P8" s="11">
        <v>1500</v>
      </c>
    </row>
    <row r="9" spans="3:17" x14ac:dyDescent="0.25">
      <c r="C9" s="2" t="s">
        <v>64</v>
      </c>
      <c r="D9" s="35"/>
      <c r="E9" s="5">
        <v>1113</v>
      </c>
      <c r="F9" s="12">
        <v>1400</v>
      </c>
      <c r="G9" s="12">
        <v>1677</v>
      </c>
      <c r="H9" s="30">
        <v>1900</v>
      </c>
      <c r="I9" s="30">
        <v>1882</v>
      </c>
      <c r="J9" s="13">
        <v>2000</v>
      </c>
      <c r="K9" s="13">
        <v>1894</v>
      </c>
      <c r="L9" s="14">
        <v>2200</v>
      </c>
      <c r="M9" s="14">
        <v>2408</v>
      </c>
      <c r="N9" s="10">
        <v>2900</v>
      </c>
      <c r="O9" s="33">
        <v>3000</v>
      </c>
      <c r="P9" s="11">
        <v>3400</v>
      </c>
    </row>
    <row r="10" spans="3:17" x14ac:dyDescent="0.25">
      <c r="C10" s="2" t="s">
        <v>65</v>
      </c>
      <c r="D10" s="35"/>
      <c r="E10" s="5">
        <v>1121</v>
      </c>
      <c r="F10" s="12">
        <v>15950</v>
      </c>
      <c r="G10" s="12">
        <v>15402</v>
      </c>
      <c r="H10" s="30">
        <v>16800</v>
      </c>
      <c r="I10" s="30">
        <v>17534</v>
      </c>
      <c r="J10" s="13">
        <v>17550</v>
      </c>
      <c r="K10" s="13">
        <v>14179</v>
      </c>
      <c r="L10" s="14">
        <v>12900</v>
      </c>
      <c r="M10" s="14">
        <v>20317</v>
      </c>
      <c r="N10" s="10">
        <v>19300</v>
      </c>
      <c r="O10" s="33">
        <v>23000</v>
      </c>
      <c r="P10" s="11">
        <v>25500</v>
      </c>
    </row>
    <row r="11" spans="3:17" x14ac:dyDescent="0.25">
      <c r="C11" s="2" t="s">
        <v>66</v>
      </c>
      <c r="D11" s="35"/>
      <c r="E11" s="5">
        <v>1122</v>
      </c>
      <c r="F11" s="12">
        <v>2356</v>
      </c>
      <c r="G11" s="12">
        <v>3435</v>
      </c>
      <c r="H11" s="30">
        <v>5150</v>
      </c>
      <c r="I11" s="30">
        <v>5829</v>
      </c>
      <c r="J11" s="13">
        <v>2300</v>
      </c>
      <c r="K11" s="13">
        <v>4381</v>
      </c>
      <c r="L11" s="14">
        <v>2000</v>
      </c>
      <c r="M11" s="14">
        <v>3705</v>
      </c>
      <c r="N11" s="10">
        <v>2000</v>
      </c>
      <c r="O11" s="33">
        <v>2298</v>
      </c>
      <c r="P11" s="11">
        <v>2000</v>
      </c>
    </row>
    <row r="12" spans="3:17" x14ac:dyDescent="0.25">
      <c r="C12" s="2" t="s">
        <v>67</v>
      </c>
      <c r="D12" s="35"/>
      <c r="E12" s="5">
        <v>1211</v>
      </c>
      <c r="F12" s="12">
        <v>38000</v>
      </c>
      <c r="G12" s="12">
        <v>37882</v>
      </c>
      <c r="H12" s="30">
        <v>40800</v>
      </c>
      <c r="I12" s="30">
        <v>39475</v>
      </c>
      <c r="J12" s="13">
        <v>43600</v>
      </c>
      <c r="K12" s="13">
        <v>38892</v>
      </c>
      <c r="L12" s="14">
        <v>40900</v>
      </c>
      <c r="M12" s="14">
        <v>45437</v>
      </c>
      <c r="N12" s="10">
        <v>49800</v>
      </c>
      <c r="O12" s="33">
        <v>53800</v>
      </c>
      <c r="P12" s="11">
        <v>56700</v>
      </c>
    </row>
    <row r="13" spans="3:17" x14ac:dyDescent="0.25">
      <c r="C13" s="2" t="s">
        <v>68</v>
      </c>
      <c r="D13" s="35"/>
      <c r="E13" s="5">
        <v>1334</v>
      </c>
      <c r="F13" s="12">
        <v>25</v>
      </c>
      <c r="G13" s="12">
        <v>30</v>
      </c>
      <c r="H13" s="30">
        <v>30</v>
      </c>
      <c r="I13" s="30">
        <v>31</v>
      </c>
      <c r="J13" s="13">
        <v>40</v>
      </c>
      <c r="K13" s="13">
        <v>22</v>
      </c>
      <c r="L13" s="14">
        <v>40</v>
      </c>
      <c r="M13" s="14">
        <v>72</v>
      </c>
      <c r="N13" s="10">
        <v>30</v>
      </c>
      <c r="O13" s="33">
        <v>87</v>
      </c>
      <c r="P13" s="11">
        <v>90</v>
      </c>
    </row>
    <row r="14" spans="3:17" x14ac:dyDescent="0.25">
      <c r="C14" s="2" t="s">
        <v>69</v>
      </c>
      <c r="D14" s="35"/>
      <c r="E14" s="5">
        <v>1340</v>
      </c>
      <c r="F14" s="12">
        <v>2100</v>
      </c>
      <c r="G14" s="12">
        <v>2125</v>
      </c>
      <c r="H14" s="30">
        <v>2200</v>
      </c>
      <c r="I14" s="30">
        <v>2162</v>
      </c>
      <c r="J14" s="13">
        <v>2250</v>
      </c>
      <c r="K14" s="13">
        <v>2110</v>
      </c>
      <c r="L14" s="14">
        <v>2250</v>
      </c>
      <c r="M14" s="14">
        <v>2186</v>
      </c>
      <c r="N14" s="10">
        <v>2250</v>
      </c>
      <c r="O14" s="33">
        <v>2240</v>
      </c>
      <c r="P14" s="11">
        <v>3450</v>
      </c>
      <c r="Q14" s="63">
        <v>1</v>
      </c>
    </row>
    <row r="15" spans="3:17" x14ac:dyDescent="0.25">
      <c r="C15" s="2" t="s">
        <v>70</v>
      </c>
      <c r="D15" s="35"/>
      <c r="E15" s="5">
        <v>1341</v>
      </c>
      <c r="F15" s="12">
        <v>100</v>
      </c>
      <c r="G15" s="12">
        <v>111</v>
      </c>
      <c r="H15" s="30">
        <v>115</v>
      </c>
      <c r="I15" s="30">
        <v>109</v>
      </c>
      <c r="J15" s="13">
        <v>120</v>
      </c>
      <c r="K15" s="13">
        <v>102</v>
      </c>
      <c r="L15" s="14">
        <v>10</v>
      </c>
      <c r="M15" s="14">
        <v>109</v>
      </c>
      <c r="N15" s="10">
        <v>110</v>
      </c>
      <c r="O15" s="33">
        <v>106</v>
      </c>
      <c r="P15" s="11">
        <v>110</v>
      </c>
    </row>
    <row r="16" spans="3:17" x14ac:dyDescent="0.25">
      <c r="C16" s="2" t="s">
        <v>71</v>
      </c>
      <c r="D16" s="35"/>
      <c r="E16" s="5">
        <v>1343</v>
      </c>
      <c r="F16" s="12">
        <v>40</v>
      </c>
      <c r="G16" s="12">
        <v>37</v>
      </c>
      <c r="H16" s="30">
        <v>40</v>
      </c>
      <c r="I16" s="30">
        <v>34</v>
      </c>
      <c r="J16" s="13">
        <v>40</v>
      </c>
      <c r="K16" s="13">
        <v>9</v>
      </c>
      <c r="L16" s="14">
        <v>40</v>
      </c>
      <c r="M16" s="14">
        <v>8</v>
      </c>
      <c r="N16" s="10">
        <v>20</v>
      </c>
      <c r="O16" s="33">
        <v>35</v>
      </c>
      <c r="P16" s="11">
        <v>20</v>
      </c>
    </row>
    <row r="17" spans="3:18" x14ac:dyDescent="0.25">
      <c r="C17" s="1" t="s">
        <v>72</v>
      </c>
      <c r="D17" s="35"/>
      <c r="E17" s="5">
        <v>1361</v>
      </c>
      <c r="F17" s="12">
        <v>60</v>
      </c>
      <c r="G17" s="12">
        <v>80</v>
      </c>
      <c r="H17" s="30">
        <v>60</v>
      </c>
      <c r="I17" s="30">
        <v>60</v>
      </c>
      <c r="J17" s="13">
        <v>60</v>
      </c>
      <c r="K17" s="13">
        <v>52</v>
      </c>
      <c r="L17" s="14">
        <v>60</v>
      </c>
      <c r="M17" s="14">
        <v>81</v>
      </c>
      <c r="N17" s="10">
        <v>60</v>
      </c>
      <c r="O17" s="33">
        <v>58</v>
      </c>
      <c r="P17" s="11">
        <v>70</v>
      </c>
    </row>
    <row r="18" spans="3:18" x14ac:dyDescent="0.25">
      <c r="C18" s="1" t="s">
        <v>73</v>
      </c>
      <c r="D18" s="35"/>
      <c r="E18" s="5">
        <v>1381</v>
      </c>
      <c r="F18" s="12">
        <v>3100</v>
      </c>
      <c r="G18" s="12">
        <v>2535</v>
      </c>
      <c r="H18" s="30">
        <v>3000</v>
      </c>
      <c r="I18" s="30">
        <v>2241</v>
      </c>
      <c r="J18" s="13">
        <v>2800</v>
      </c>
      <c r="K18" s="13">
        <v>2205</v>
      </c>
      <c r="L18" s="14">
        <v>1900</v>
      </c>
      <c r="M18" s="14">
        <v>993</v>
      </c>
      <c r="N18" s="10">
        <v>1200</v>
      </c>
      <c r="O18" s="33">
        <v>750</v>
      </c>
      <c r="P18" s="11">
        <v>1050</v>
      </c>
    </row>
    <row r="19" spans="3:18" x14ac:dyDescent="0.25">
      <c r="C19" s="2" t="s">
        <v>74</v>
      </c>
      <c r="D19" s="35"/>
      <c r="E19" s="5">
        <v>1511</v>
      </c>
      <c r="F19" s="12">
        <v>2080</v>
      </c>
      <c r="G19" s="12">
        <v>2213</v>
      </c>
      <c r="H19" s="30">
        <v>2150</v>
      </c>
      <c r="I19" s="30">
        <v>2253</v>
      </c>
      <c r="J19" s="13">
        <v>2250</v>
      </c>
      <c r="K19" s="13">
        <v>2223</v>
      </c>
      <c r="L19" s="14">
        <v>2350</v>
      </c>
      <c r="M19" s="14">
        <v>2296</v>
      </c>
      <c r="N19" s="10">
        <v>2350</v>
      </c>
      <c r="O19" s="33">
        <v>2320</v>
      </c>
      <c r="P19" s="11">
        <v>2600</v>
      </c>
    </row>
    <row r="20" spans="3:18" x14ac:dyDescent="0.25">
      <c r="C20" s="2" t="s">
        <v>89</v>
      </c>
      <c r="D20" s="35"/>
      <c r="E20" s="5">
        <v>4111</v>
      </c>
      <c r="F20" s="12">
        <v>150</v>
      </c>
      <c r="G20" s="12">
        <v>370</v>
      </c>
      <c r="H20" s="30">
        <v>0</v>
      </c>
      <c r="I20" s="30">
        <v>145</v>
      </c>
      <c r="J20" s="13">
        <v>150</v>
      </c>
      <c r="K20" s="13">
        <v>7089</v>
      </c>
      <c r="L20" s="14">
        <v>160</v>
      </c>
      <c r="M20" s="14">
        <v>1353</v>
      </c>
      <c r="N20" s="10">
        <v>180</v>
      </c>
      <c r="O20" s="33">
        <v>575</v>
      </c>
      <c r="P20" s="11">
        <v>180</v>
      </c>
    </row>
    <row r="21" spans="3:18" x14ac:dyDescent="0.25">
      <c r="C21" s="2" t="s">
        <v>76</v>
      </c>
      <c r="D21" s="35"/>
      <c r="E21" s="5">
        <v>4112</v>
      </c>
      <c r="F21" s="12">
        <v>1777</v>
      </c>
      <c r="G21" s="12">
        <v>1777</v>
      </c>
      <c r="H21" s="30">
        <v>1950</v>
      </c>
      <c r="I21" s="30">
        <v>1822</v>
      </c>
      <c r="J21" s="13">
        <v>1950</v>
      </c>
      <c r="K21" s="13">
        <v>1612</v>
      </c>
      <c r="L21" s="14">
        <v>1920</v>
      </c>
      <c r="M21" s="14">
        <v>1732</v>
      </c>
      <c r="N21" s="10">
        <v>1920</v>
      </c>
      <c r="O21" s="33">
        <v>1753</v>
      </c>
      <c r="P21" s="11">
        <v>1810</v>
      </c>
    </row>
    <row r="22" spans="3:18" x14ac:dyDescent="0.25">
      <c r="C22" s="2" t="s">
        <v>77</v>
      </c>
      <c r="D22" s="35"/>
      <c r="E22" s="5">
        <v>4116</v>
      </c>
      <c r="F22" s="12">
        <v>3200</v>
      </c>
      <c r="G22" s="12">
        <v>2508</v>
      </c>
      <c r="H22" s="30">
        <v>3000</v>
      </c>
      <c r="I22" s="30">
        <v>11017</v>
      </c>
      <c r="J22" s="13">
        <v>4500</v>
      </c>
      <c r="K22" s="13">
        <v>5195</v>
      </c>
      <c r="L22" s="14">
        <v>7500</v>
      </c>
      <c r="M22" s="14">
        <v>5696</v>
      </c>
      <c r="N22" s="10">
        <v>4900</v>
      </c>
      <c r="O22" s="33">
        <v>1700</v>
      </c>
      <c r="P22" s="11">
        <v>3670</v>
      </c>
      <c r="Q22" s="34"/>
    </row>
    <row r="23" spans="3:18" x14ac:dyDescent="0.25">
      <c r="C23" s="2" t="s">
        <v>86</v>
      </c>
      <c r="D23" s="35"/>
      <c r="E23" s="5">
        <v>4122</v>
      </c>
      <c r="F23" s="12">
        <v>0</v>
      </c>
      <c r="G23" s="12">
        <v>88</v>
      </c>
      <c r="H23" s="30">
        <v>57</v>
      </c>
      <c r="I23" s="30">
        <v>135</v>
      </c>
      <c r="J23" s="13">
        <v>40</v>
      </c>
      <c r="K23" s="13">
        <v>104</v>
      </c>
      <c r="L23" s="14">
        <v>0</v>
      </c>
      <c r="M23" s="14">
        <v>25</v>
      </c>
      <c r="N23" s="10">
        <v>0</v>
      </c>
      <c r="O23" s="33">
        <v>0</v>
      </c>
      <c r="P23" s="11">
        <v>0</v>
      </c>
    </row>
    <row r="24" spans="3:18" x14ac:dyDescent="0.25">
      <c r="C24" s="2" t="s">
        <v>78</v>
      </c>
      <c r="D24" s="4"/>
      <c r="E24" s="5">
        <v>4216</v>
      </c>
      <c r="F24" s="12">
        <v>10800</v>
      </c>
      <c r="G24" s="12">
        <v>11727</v>
      </c>
      <c r="H24" s="30">
        <v>4950</v>
      </c>
      <c r="I24" s="30">
        <v>1490</v>
      </c>
      <c r="J24" s="13">
        <v>10700</v>
      </c>
      <c r="K24" s="13">
        <v>9809</v>
      </c>
      <c r="L24" s="14">
        <v>31500</v>
      </c>
      <c r="M24" s="14">
        <v>23273</v>
      </c>
      <c r="N24" s="10">
        <v>17200</v>
      </c>
      <c r="O24" s="33">
        <v>15300</v>
      </c>
      <c r="P24" s="11">
        <v>22600</v>
      </c>
      <c r="Q24" s="63">
        <v>2</v>
      </c>
    </row>
    <row r="25" spans="3:18" x14ac:dyDescent="0.25">
      <c r="C25" s="20" t="s">
        <v>87</v>
      </c>
      <c r="D25" s="21"/>
      <c r="E25" s="17">
        <v>4222</v>
      </c>
      <c r="F25" s="27">
        <v>2000</v>
      </c>
      <c r="G25" s="27">
        <v>2000</v>
      </c>
      <c r="H25" s="31">
        <v>0</v>
      </c>
      <c r="I25" s="31">
        <v>90</v>
      </c>
      <c r="J25" s="37">
        <v>0</v>
      </c>
      <c r="K25" s="37">
        <v>300</v>
      </c>
      <c r="L25" s="23">
        <v>0</v>
      </c>
      <c r="M25" s="23">
        <v>0</v>
      </c>
      <c r="N25" s="18">
        <v>0</v>
      </c>
      <c r="O25" s="33">
        <v>0</v>
      </c>
      <c r="P25" s="19">
        <v>0</v>
      </c>
    </row>
    <row r="26" spans="3:18" x14ac:dyDescent="0.25">
      <c r="C26" s="2" t="s">
        <v>85</v>
      </c>
      <c r="D26" s="4"/>
      <c r="E26" s="5"/>
      <c r="F26" s="55">
        <f>F7+F8+F9+F10+F12</f>
        <v>73770</v>
      </c>
      <c r="G26" s="55">
        <f t="shared" ref="G26:K26" si="0">G7+G8+G9+G10+G12</f>
        <v>74131</v>
      </c>
      <c r="H26" s="56">
        <f t="shared" si="0"/>
        <v>80700</v>
      </c>
      <c r="I26" s="56">
        <f t="shared" si="0"/>
        <v>80214</v>
      </c>
      <c r="J26" s="57">
        <f t="shared" si="0"/>
        <v>86240</v>
      </c>
      <c r="K26" s="57">
        <f t="shared" si="0"/>
        <v>74794</v>
      </c>
      <c r="L26" s="58">
        <f>L7+L8+L9+L10+L12</f>
        <v>76250</v>
      </c>
      <c r="M26" s="58">
        <f>M7+M8+M9+M10+M12</f>
        <v>83587</v>
      </c>
      <c r="N26" s="59">
        <f t="shared" ref="N26:P26" si="1">N7+N8+N9+N10+N12</f>
        <v>89150</v>
      </c>
      <c r="O26" s="59">
        <f t="shared" si="1"/>
        <v>96800</v>
      </c>
      <c r="P26" s="60">
        <f t="shared" si="1"/>
        <v>105500</v>
      </c>
    </row>
    <row r="27" spans="3:18" x14ac:dyDescent="0.25">
      <c r="C27" s="1" t="s">
        <v>88</v>
      </c>
      <c r="D27" s="35"/>
      <c r="E27" s="5"/>
      <c r="F27" s="55">
        <f>F20+F21+F22+F23+F24+F25</f>
        <v>17927</v>
      </c>
      <c r="G27" s="55">
        <f t="shared" ref="G27:K27" si="2">G20+G21+G22+G23+G24+G25</f>
        <v>18470</v>
      </c>
      <c r="H27" s="56">
        <f t="shared" si="2"/>
        <v>9957</v>
      </c>
      <c r="I27" s="56">
        <f t="shared" si="2"/>
        <v>14699</v>
      </c>
      <c r="J27" s="57">
        <f t="shared" si="2"/>
        <v>17340</v>
      </c>
      <c r="K27" s="57">
        <f t="shared" si="2"/>
        <v>24109</v>
      </c>
      <c r="L27" s="58">
        <f>SUM(L20:L25)</f>
        <v>41080</v>
      </c>
      <c r="M27" s="58">
        <f>SUM(M20:M25)</f>
        <v>32079</v>
      </c>
      <c r="N27" s="59">
        <f t="shared" ref="N27:P27" si="3">N20+N21+N22+N23+N24+N25</f>
        <v>24200</v>
      </c>
      <c r="O27" s="59">
        <f t="shared" si="3"/>
        <v>19328</v>
      </c>
      <c r="P27" s="60">
        <f t="shared" si="3"/>
        <v>28260</v>
      </c>
    </row>
    <row r="28" spans="3:18" x14ac:dyDescent="0.25">
      <c r="C28" s="134" t="s">
        <v>10</v>
      </c>
      <c r="D28" s="135">
        <v>1014</v>
      </c>
      <c r="E28" s="5" t="s">
        <v>90</v>
      </c>
      <c r="F28" s="12">
        <v>20</v>
      </c>
      <c r="G28" s="12">
        <v>11</v>
      </c>
      <c r="H28" s="30">
        <v>20</v>
      </c>
      <c r="I28" s="30">
        <v>0</v>
      </c>
      <c r="J28" s="13">
        <v>5</v>
      </c>
      <c r="K28" s="13">
        <v>71</v>
      </c>
      <c r="L28" s="14">
        <v>60</v>
      </c>
      <c r="M28" s="14">
        <v>5</v>
      </c>
      <c r="N28" s="10">
        <v>20</v>
      </c>
      <c r="O28" s="10">
        <v>17</v>
      </c>
      <c r="P28" s="11">
        <v>20</v>
      </c>
      <c r="Q28" s="25"/>
      <c r="R28" s="25"/>
    </row>
    <row r="29" spans="3:18" x14ac:dyDescent="0.25">
      <c r="C29" s="134"/>
      <c r="D29" s="135"/>
      <c r="E29" s="5" t="s">
        <v>79</v>
      </c>
      <c r="F29" s="12">
        <v>0</v>
      </c>
      <c r="G29" s="12">
        <v>0</v>
      </c>
      <c r="H29" s="30">
        <v>0</v>
      </c>
      <c r="I29" s="30">
        <v>0</v>
      </c>
      <c r="J29" s="13">
        <v>0</v>
      </c>
      <c r="K29" s="13">
        <v>0</v>
      </c>
      <c r="L29" s="14">
        <v>0</v>
      </c>
      <c r="M29" s="14">
        <v>0</v>
      </c>
      <c r="N29" s="10">
        <v>0</v>
      </c>
      <c r="O29" s="10">
        <v>0</v>
      </c>
      <c r="P29" s="11">
        <v>0</v>
      </c>
    </row>
    <row r="30" spans="3:18" x14ac:dyDescent="0.25">
      <c r="C30" s="134" t="s">
        <v>11</v>
      </c>
      <c r="D30" s="135">
        <v>1032</v>
      </c>
      <c r="E30" s="5" t="s">
        <v>84</v>
      </c>
      <c r="F30" s="12">
        <v>6550</v>
      </c>
      <c r="G30" s="12">
        <v>13043</v>
      </c>
      <c r="H30" s="30">
        <v>5294</v>
      </c>
      <c r="I30" s="30">
        <v>8614</v>
      </c>
      <c r="J30" s="13">
        <v>1400</v>
      </c>
      <c r="K30" s="13">
        <v>1019</v>
      </c>
      <c r="L30" s="14">
        <v>2500</v>
      </c>
      <c r="M30" s="14">
        <v>899</v>
      </c>
      <c r="N30" s="10">
        <v>300</v>
      </c>
      <c r="O30" s="10">
        <v>500</v>
      </c>
      <c r="P30" s="11">
        <v>900</v>
      </c>
    </row>
    <row r="31" spans="3:18" x14ac:dyDescent="0.25">
      <c r="C31" s="134"/>
      <c r="D31" s="135"/>
      <c r="E31" s="5" t="s">
        <v>90</v>
      </c>
      <c r="F31" s="12">
        <v>3823</v>
      </c>
      <c r="G31" s="12">
        <v>7779</v>
      </c>
      <c r="H31" s="30">
        <v>4552</v>
      </c>
      <c r="I31" s="30">
        <v>6725</v>
      </c>
      <c r="J31" s="13">
        <v>6012</v>
      </c>
      <c r="K31" s="13">
        <v>5532</v>
      </c>
      <c r="L31" s="14">
        <v>5255</v>
      </c>
      <c r="M31" s="14">
        <v>4099</v>
      </c>
      <c r="N31" s="10">
        <v>4869</v>
      </c>
      <c r="O31" s="10">
        <v>4050</v>
      </c>
      <c r="P31" s="11">
        <v>4321</v>
      </c>
    </row>
    <row r="32" spans="3:18" x14ac:dyDescent="0.25">
      <c r="C32" s="134"/>
      <c r="D32" s="135"/>
      <c r="E32" s="5" t="s">
        <v>79</v>
      </c>
      <c r="F32" s="12">
        <v>0</v>
      </c>
      <c r="G32" s="12">
        <v>0</v>
      </c>
      <c r="H32" s="30">
        <v>0</v>
      </c>
      <c r="I32" s="30">
        <v>0</v>
      </c>
      <c r="J32" s="13">
        <v>0</v>
      </c>
      <c r="K32" s="13">
        <v>0</v>
      </c>
      <c r="L32" s="14">
        <v>0</v>
      </c>
      <c r="M32" s="14">
        <v>0</v>
      </c>
      <c r="N32" s="10">
        <v>0</v>
      </c>
      <c r="O32" s="10">
        <v>0</v>
      </c>
      <c r="P32" s="11">
        <v>0</v>
      </c>
    </row>
    <row r="33" spans="3:17" x14ac:dyDescent="0.25">
      <c r="C33" s="134" t="s">
        <v>12</v>
      </c>
      <c r="D33" s="135">
        <v>2141</v>
      </c>
      <c r="E33" s="5" t="s">
        <v>84</v>
      </c>
      <c r="F33" s="12">
        <v>50</v>
      </c>
      <c r="G33" s="12">
        <v>60</v>
      </c>
      <c r="H33" s="30">
        <v>65</v>
      </c>
      <c r="I33" s="30">
        <v>48</v>
      </c>
      <c r="J33" s="13">
        <v>80</v>
      </c>
      <c r="K33" s="13">
        <v>34</v>
      </c>
      <c r="L33" s="14">
        <v>80</v>
      </c>
      <c r="M33" s="14">
        <v>41</v>
      </c>
      <c r="N33" s="10">
        <v>80</v>
      </c>
      <c r="O33" s="10">
        <v>50</v>
      </c>
      <c r="P33" s="11">
        <v>82</v>
      </c>
    </row>
    <row r="34" spans="3:17" x14ac:dyDescent="0.25">
      <c r="C34" s="134"/>
      <c r="D34" s="135"/>
      <c r="E34" s="5" t="s">
        <v>90</v>
      </c>
      <c r="F34" s="12">
        <v>290</v>
      </c>
      <c r="G34" s="12">
        <v>301</v>
      </c>
      <c r="H34" s="30">
        <v>350</v>
      </c>
      <c r="I34" s="30">
        <v>325</v>
      </c>
      <c r="J34" s="13">
        <v>400</v>
      </c>
      <c r="K34" s="13">
        <v>103</v>
      </c>
      <c r="L34" s="14">
        <v>250</v>
      </c>
      <c r="M34" s="14">
        <v>206</v>
      </c>
      <c r="N34" s="10">
        <v>300</v>
      </c>
      <c r="O34" s="10">
        <v>120</v>
      </c>
      <c r="P34" s="11">
        <v>250</v>
      </c>
      <c r="Q34" s="34"/>
    </row>
    <row r="35" spans="3:17" x14ac:dyDescent="0.25">
      <c r="C35" s="134"/>
      <c r="D35" s="135"/>
      <c r="E35" s="5" t="s">
        <v>79</v>
      </c>
      <c r="F35" s="12">
        <v>0</v>
      </c>
      <c r="G35" s="12">
        <v>0</v>
      </c>
      <c r="H35" s="30">
        <v>0</v>
      </c>
      <c r="I35" s="30">
        <v>0</v>
      </c>
      <c r="J35" s="13">
        <v>0</v>
      </c>
      <c r="K35" s="13">
        <v>0</v>
      </c>
      <c r="L35" s="14">
        <v>0</v>
      </c>
      <c r="M35" s="14">
        <v>0</v>
      </c>
      <c r="N35" s="10">
        <v>0</v>
      </c>
      <c r="O35" s="10">
        <v>0</v>
      </c>
      <c r="P35" s="11">
        <v>0</v>
      </c>
    </row>
    <row r="36" spans="3:17" x14ac:dyDescent="0.25">
      <c r="C36" s="144" t="s">
        <v>13</v>
      </c>
      <c r="D36" s="145">
        <v>2212</v>
      </c>
      <c r="E36" s="5" t="s">
        <v>84</v>
      </c>
      <c r="F36" s="12">
        <v>0</v>
      </c>
      <c r="G36" s="12">
        <v>65</v>
      </c>
      <c r="H36" s="30">
        <v>0</v>
      </c>
      <c r="I36" s="30">
        <v>0</v>
      </c>
      <c r="J36" s="13">
        <v>0</v>
      </c>
      <c r="K36" s="13">
        <v>0</v>
      </c>
      <c r="L36" s="14">
        <v>0</v>
      </c>
      <c r="M36" s="14">
        <v>0</v>
      </c>
      <c r="N36" s="61">
        <v>0</v>
      </c>
      <c r="O36" s="61">
        <v>0</v>
      </c>
      <c r="P36" s="11">
        <v>0</v>
      </c>
    </row>
    <row r="37" spans="3:17" x14ac:dyDescent="0.25">
      <c r="C37" s="144"/>
      <c r="D37" s="145"/>
      <c r="E37" s="5" t="s">
        <v>90</v>
      </c>
      <c r="F37" s="12">
        <v>3380</v>
      </c>
      <c r="G37" s="12">
        <v>4521</v>
      </c>
      <c r="H37" s="30">
        <v>3880</v>
      </c>
      <c r="I37" s="30">
        <v>6074</v>
      </c>
      <c r="J37" s="13">
        <v>3875</v>
      </c>
      <c r="K37" s="13">
        <v>3138</v>
      </c>
      <c r="L37" s="14">
        <v>4263</v>
      </c>
      <c r="M37" s="14">
        <v>5379</v>
      </c>
      <c r="N37" s="61">
        <v>4663</v>
      </c>
      <c r="O37" s="61">
        <v>4900</v>
      </c>
      <c r="P37" s="11">
        <v>4747</v>
      </c>
    </row>
    <row r="38" spans="3:17" x14ac:dyDescent="0.25">
      <c r="C38" s="144"/>
      <c r="D38" s="145"/>
      <c r="E38" s="5" t="s">
        <v>79</v>
      </c>
      <c r="F38" s="12">
        <v>700</v>
      </c>
      <c r="G38" s="12">
        <v>1345</v>
      </c>
      <c r="H38" s="30">
        <v>7050</v>
      </c>
      <c r="I38" s="30">
        <v>3092</v>
      </c>
      <c r="J38" s="13">
        <v>5050</v>
      </c>
      <c r="K38" s="13">
        <v>5013</v>
      </c>
      <c r="L38" s="14">
        <v>50</v>
      </c>
      <c r="M38" s="14">
        <v>0</v>
      </c>
      <c r="N38" s="61">
        <v>50</v>
      </c>
      <c r="O38" s="61">
        <v>0</v>
      </c>
      <c r="P38" s="11">
        <v>450</v>
      </c>
    </row>
    <row r="39" spans="3:17" x14ac:dyDescent="0.25">
      <c r="C39" s="127" t="s">
        <v>14</v>
      </c>
      <c r="D39" s="130">
        <v>2219</v>
      </c>
      <c r="E39" s="5" t="s">
        <v>84</v>
      </c>
      <c r="F39" s="12">
        <v>0</v>
      </c>
      <c r="G39" s="12">
        <v>12</v>
      </c>
      <c r="H39" s="30">
        <v>0</v>
      </c>
      <c r="I39" s="30">
        <v>30</v>
      </c>
      <c r="J39" s="13">
        <v>0</v>
      </c>
      <c r="K39" s="13">
        <v>11</v>
      </c>
      <c r="L39" s="14">
        <v>0</v>
      </c>
      <c r="M39" s="14">
        <v>0</v>
      </c>
      <c r="N39" s="61">
        <v>0</v>
      </c>
      <c r="O39" s="61">
        <v>0</v>
      </c>
      <c r="P39" s="11">
        <v>0</v>
      </c>
    </row>
    <row r="40" spans="3:17" x14ac:dyDescent="0.25">
      <c r="C40" s="128"/>
      <c r="D40" s="131"/>
      <c r="E40" s="5" t="s">
        <v>90</v>
      </c>
      <c r="F40" s="12">
        <v>706</v>
      </c>
      <c r="G40" s="12">
        <v>294</v>
      </c>
      <c r="H40" s="30">
        <v>596</v>
      </c>
      <c r="I40" s="30">
        <v>449</v>
      </c>
      <c r="J40" s="13">
        <v>576</v>
      </c>
      <c r="K40" s="13">
        <v>318</v>
      </c>
      <c r="L40" s="14">
        <v>711</v>
      </c>
      <c r="M40" s="14">
        <v>679</v>
      </c>
      <c r="N40" s="10">
        <v>3096</v>
      </c>
      <c r="O40" s="10">
        <v>3000</v>
      </c>
      <c r="P40" s="11">
        <v>3121</v>
      </c>
    </row>
    <row r="41" spans="3:17" x14ac:dyDescent="0.25">
      <c r="C41" s="129"/>
      <c r="D41" s="136"/>
      <c r="E41" s="5" t="s">
        <v>79</v>
      </c>
      <c r="F41" s="12">
        <v>2200</v>
      </c>
      <c r="G41" s="12">
        <v>1821</v>
      </c>
      <c r="H41" s="30">
        <v>5850</v>
      </c>
      <c r="I41" s="30">
        <v>688</v>
      </c>
      <c r="J41" s="13">
        <v>2050</v>
      </c>
      <c r="K41" s="13">
        <v>12610</v>
      </c>
      <c r="L41" s="14">
        <v>2790</v>
      </c>
      <c r="M41" s="14">
        <v>2857</v>
      </c>
      <c r="N41" s="10">
        <v>1180</v>
      </c>
      <c r="O41" s="10">
        <v>960</v>
      </c>
      <c r="P41" s="11">
        <v>4750</v>
      </c>
      <c r="Q41" s="63">
        <v>3</v>
      </c>
    </row>
    <row r="42" spans="3:17" x14ac:dyDescent="0.25">
      <c r="C42" s="134" t="s">
        <v>15</v>
      </c>
      <c r="D42" s="135">
        <v>2221</v>
      </c>
      <c r="E42" s="5" t="s">
        <v>90</v>
      </c>
      <c r="F42" s="12">
        <v>20</v>
      </c>
      <c r="G42" s="12">
        <v>0</v>
      </c>
      <c r="H42" s="30">
        <v>20</v>
      </c>
      <c r="I42" s="30">
        <v>10</v>
      </c>
      <c r="J42" s="13">
        <v>20</v>
      </c>
      <c r="K42" s="13">
        <v>0</v>
      </c>
      <c r="L42" s="14">
        <v>50</v>
      </c>
      <c r="M42" s="14">
        <v>2</v>
      </c>
      <c r="N42" s="10">
        <v>30</v>
      </c>
      <c r="O42" s="10">
        <v>5</v>
      </c>
      <c r="P42" s="11">
        <v>20</v>
      </c>
    </row>
    <row r="43" spans="3:17" x14ac:dyDescent="0.25">
      <c r="C43" s="134"/>
      <c r="D43" s="135"/>
      <c r="E43" s="5" t="s">
        <v>79</v>
      </c>
      <c r="F43" s="12">
        <v>30</v>
      </c>
      <c r="G43" s="12">
        <v>22</v>
      </c>
      <c r="H43" s="30">
        <v>300</v>
      </c>
      <c r="I43" s="30">
        <v>4</v>
      </c>
      <c r="J43" s="13">
        <v>200</v>
      </c>
      <c r="K43" s="13">
        <v>221</v>
      </c>
      <c r="L43" s="14">
        <v>500</v>
      </c>
      <c r="M43" s="14">
        <v>619</v>
      </c>
      <c r="N43" s="10">
        <v>0</v>
      </c>
      <c r="O43" s="10">
        <v>0</v>
      </c>
      <c r="P43" s="11">
        <v>0</v>
      </c>
    </row>
    <row r="44" spans="3:17" x14ac:dyDescent="0.25">
      <c r="C44" s="134" t="s">
        <v>16</v>
      </c>
      <c r="D44" s="135">
        <v>2229</v>
      </c>
      <c r="E44" s="5" t="s">
        <v>90</v>
      </c>
      <c r="F44" s="12">
        <v>180</v>
      </c>
      <c r="G44" s="12">
        <v>58</v>
      </c>
      <c r="H44" s="30">
        <v>220</v>
      </c>
      <c r="I44" s="30">
        <v>94</v>
      </c>
      <c r="J44" s="13">
        <v>180</v>
      </c>
      <c r="K44" s="13">
        <v>216</v>
      </c>
      <c r="L44" s="14">
        <v>230</v>
      </c>
      <c r="M44" s="14">
        <v>44</v>
      </c>
      <c r="N44" s="10">
        <v>220</v>
      </c>
      <c r="O44" s="10">
        <v>60</v>
      </c>
      <c r="P44" s="11">
        <v>110</v>
      </c>
      <c r="Q44" s="34"/>
    </row>
    <row r="45" spans="3:17" x14ac:dyDescent="0.25">
      <c r="C45" s="134"/>
      <c r="D45" s="135"/>
      <c r="E45" s="5" t="s">
        <v>79</v>
      </c>
      <c r="F45" s="12">
        <v>0</v>
      </c>
      <c r="G45" s="12">
        <v>0</v>
      </c>
      <c r="H45" s="30">
        <v>0</v>
      </c>
      <c r="I45" s="30">
        <v>0</v>
      </c>
      <c r="J45" s="13">
        <v>0</v>
      </c>
      <c r="K45" s="13">
        <v>0</v>
      </c>
      <c r="L45" s="14">
        <v>0</v>
      </c>
      <c r="M45" s="14">
        <v>0</v>
      </c>
      <c r="N45" s="10">
        <v>0</v>
      </c>
      <c r="O45" s="10">
        <v>0</v>
      </c>
      <c r="P45" s="11">
        <v>0</v>
      </c>
    </row>
    <row r="46" spans="3:17" x14ac:dyDescent="0.25">
      <c r="C46" s="134" t="s">
        <v>17</v>
      </c>
      <c r="D46" s="135">
        <v>2292</v>
      </c>
      <c r="E46" s="5" t="s">
        <v>90</v>
      </c>
      <c r="F46" s="12">
        <v>559</v>
      </c>
      <c r="G46" s="12">
        <v>555</v>
      </c>
      <c r="H46" s="30">
        <v>556</v>
      </c>
      <c r="I46" s="30">
        <v>556</v>
      </c>
      <c r="J46" s="13">
        <v>556</v>
      </c>
      <c r="K46" s="13">
        <v>554</v>
      </c>
      <c r="L46" s="14">
        <v>556</v>
      </c>
      <c r="M46" s="14">
        <v>555</v>
      </c>
      <c r="N46" s="10">
        <v>556</v>
      </c>
      <c r="O46" s="10">
        <v>554</v>
      </c>
      <c r="P46" s="11">
        <v>556</v>
      </c>
    </row>
    <row r="47" spans="3:17" x14ac:dyDescent="0.25">
      <c r="C47" s="134"/>
      <c r="D47" s="135"/>
      <c r="E47" s="5" t="s">
        <v>79</v>
      </c>
      <c r="F47" s="12">
        <v>0</v>
      </c>
      <c r="G47" s="12">
        <v>0</v>
      </c>
      <c r="H47" s="30">
        <v>0</v>
      </c>
      <c r="I47" s="30">
        <v>0</v>
      </c>
      <c r="J47" s="13">
        <v>0</v>
      </c>
      <c r="K47" s="13">
        <v>0</v>
      </c>
      <c r="L47" s="14">
        <v>0</v>
      </c>
      <c r="M47" s="14">
        <v>0</v>
      </c>
      <c r="N47" s="10">
        <v>0</v>
      </c>
      <c r="O47" s="10">
        <v>0</v>
      </c>
      <c r="P47" s="11">
        <v>0</v>
      </c>
    </row>
    <row r="48" spans="3:17" x14ac:dyDescent="0.25">
      <c r="C48" s="127" t="s">
        <v>18</v>
      </c>
      <c r="D48" s="130">
        <v>2310</v>
      </c>
      <c r="E48" s="5" t="s">
        <v>84</v>
      </c>
      <c r="F48" s="12">
        <v>1200</v>
      </c>
      <c r="G48" s="12">
        <v>1088</v>
      </c>
      <c r="H48" s="30">
        <v>1200</v>
      </c>
      <c r="I48" s="30">
        <v>1095</v>
      </c>
      <c r="J48" s="13">
        <v>1200</v>
      </c>
      <c r="K48" s="13">
        <v>1129</v>
      </c>
      <c r="L48" s="14">
        <v>1200</v>
      </c>
      <c r="M48" s="14">
        <v>1271</v>
      </c>
      <c r="N48" s="10">
        <v>1320</v>
      </c>
      <c r="O48" s="10">
        <v>1170</v>
      </c>
      <c r="P48" s="11">
        <v>1280</v>
      </c>
    </row>
    <row r="49" spans="3:17" x14ac:dyDescent="0.25">
      <c r="C49" s="128"/>
      <c r="D49" s="131"/>
      <c r="E49" s="5" t="s">
        <v>90</v>
      </c>
      <c r="F49" s="12">
        <v>107</v>
      </c>
      <c r="G49" s="12">
        <v>8</v>
      </c>
      <c r="H49" s="30">
        <v>108</v>
      </c>
      <c r="I49" s="30">
        <v>34</v>
      </c>
      <c r="J49" s="13">
        <v>309</v>
      </c>
      <c r="K49" s="13">
        <v>360</v>
      </c>
      <c r="L49" s="14">
        <v>360</v>
      </c>
      <c r="M49" s="14">
        <v>36</v>
      </c>
      <c r="N49" s="10">
        <v>145</v>
      </c>
      <c r="O49" s="10">
        <v>100</v>
      </c>
      <c r="P49" s="11">
        <v>134</v>
      </c>
    </row>
    <row r="50" spans="3:17" x14ac:dyDescent="0.25">
      <c r="C50" s="129"/>
      <c r="D50" s="136"/>
      <c r="E50" s="5" t="s">
        <v>79</v>
      </c>
      <c r="F50" s="12">
        <v>200</v>
      </c>
      <c r="G50" s="12">
        <v>248</v>
      </c>
      <c r="H50" s="30">
        <v>2700</v>
      </c>
      <c r="I50" s="30">
        <v>2475</v>
      </c>
      <c r="J50" s="13">
        <v>6100</v>
      </c>
      <c r="K50" s="13">
        <v>5048</v>
      </c>
      <c r="L50" s="14">
        <v>400</v>
      </c>
      <c r="M50" s="14">
        <v>279</v>
      </c>
      <c r="N50" s="10">
        <v>400</v>
      </c>
      <c r="O50" s="10">
        <v>90</v>
      </c>
      <c r="P50" s="11">
        <v>570</v>
      </c>
    </row>
    <row r="51" spans="3:17" x14ac:dyDescent="0.25">
      <c r="C51" s="127" t="s">
        <v>19</v>
      </c>
      <c r="D51" s="130">
        <v>2321</v>
      </c>
      <c r="E51" s="5" t="s">
        <v>84</v>
      </c>
      <c r="F51" s="12">
        <v>1000</v>
      </c>
      <c r="G51" s="12">
        <v>1000</v>
      </c>
      <c r="H51" s="30">
        <v>1100</v>
      </c>
      <c r="I51" s="30">
        <v>986</v>
      </c>
      <c r="J51" s="13">
        <v>1100</v>
      </c>
      <c r="K51" s="13">
        <v>1000</v>
      </c>
      <c r="L51" s="14">
        <v>1100</v>
      </c>
      <c r="M51" s="14">
        <v>1067</v>
      </c>
      <c r="N51" s="10">
        <v>1060</v>
      </c>
      <c r="O51" s="10">
        <v>1020</v>
      </c>
      <c r="P51" s="11">
        <v>1060</v>
      </c>
    </row>
    <row r="52" spans="3:17" x14ac:dyDescent="0.25">
      <c r="C52" s="128"/>
      <c r="D52" s="131"/>
      <c r="E52" s="5" t="s">
        <v>90</v>
      </c>
      <c r="F52" s="12">
        <v>150</v>
      </c>
      <c r="G52" s="12">
        <v>308</v>
      </c>
      <c r="H52" s="30">
        <v>250</v>
      </c>
      <c r="I52" s="30">
        <v>149</v>
      </c>
      <c r="J52" s="13">
        <v>500</v>
      </c>
      <c r="K52" s="13">
        <v>485</v>
      </c>
      <c r="L52" s="14">
        <v>400</v>
      </c>
      <c r="M52" s="14">
        <v>150</v>
      </c>
      <c r="N52" s="10">
        <v>400</v>
      </c>
      <c r="O52" s="10">
        <v>150</v>
      </c>
      <c r="P52" s="11">
        <v>300</v>
      </c>
      <c r="Q52" s="34"/>
    </row>
    <row r="53" spans="3:17" x14ac:dyDescent="0.25">
      <c r="C53" s="129"/>
      <c r="D53" s="136"/>
      <c r="E53" s="5" t="s">
        <v>79</v>
      </c>
      <c r="F53" s="12">
        <v>5372</v>
      </c>
      <c r="G53" s="12">
        <v>5564</v>
      </c>
      <c r="H53" s="30">
        <v>5122</v>
      </c>
      <c r="I53" s="30">
        <v>4907</v>
      </c>
      <c r="J53" s="13">
        <v>1000</v>
      </c>
      <c r="K53" s="13">
        <v>1821</v>
      </c>
      <c r="L53" s="14">
        <v>400</v>
      </c>
      <c r="M53" s="14">
        <v>200</v>
      </c>
      <c r="N53" s="10">
        <v>0</v>
      </c>
      <c r="O53" s="10">
        <v>100</v>
      </c>
      <c r="P53" s="11">
        <v>200</v>
      </c>
    </row>
    <row r="54" spans="3:17" x14ac:dyDescent="0.25">
      <c r="C54" s="127" t="s">
        <v>20</v>
      </c>
      <c r="D54" s="130">
        <v>2412</v>
      </c>
      <c r="E54" s="5" t="s">
        <v>84</v>
      </c>
      <c r="F54" s="12">
        <v>850</v>
      </c>
      <c r="G54" s="12">
        <v>771</v>
      </c>
      <c r="H54" s="30">
        <v>850</v>
      </c>
      <c r="I54" s="30">
        <v>705</v>
      </c>
      <c r="J54" s="13">
        <v>800</v>
      </c>
      <c r="K54" s="13">
        <v>743</v>
      </c>
      <c r="L54" s="14">
        <v>800</v>
      </c>
      <c r="M54" s="14">
        <v>781</v>
      </c>
      <c r="N54" s="10">
        <v>820</v>
      </c>
      <c r="O54" s="10">
        <v>780</v>
      </c>
      <c r="P54" s="11">
        <v>920</v>
      </c>
    </row>
    <row r="55" spans="3:17" x14ac:dyDescent="0.25">
      <c r="C55" s="128"/>
      <c r="D55" s="131"/>
      <c r="E55" s="5" t="s">
        <v>90</v>
      </c>
      <c r="F55" s="12">
        <v>229</v>
      </c>
      <c r="G55" s="12">
        <v>222</v>
      </c>
      <c r="H55" s="30">
        <v>220</v>
      </c>
      <c r="I55" s="30">
        <v>230</v>
      </c>
      <c r="J55" s="13">
        <v>220</v>
      </c>
      <c r="K55" s="13">
        <v>202</v>
      </c>
      <c r="L55" s="14">
        <v>240</v>
      </c>
      <c r="M55" s="14">
        <v>214</v>
      </c>
      <c r="N55" s="10">
        <v>220</v>
      </c>
      <c r="O55" s="10">
        <v>210</v>
      </c>
      <c r="P55" s="11">
        <v>240</v>
      </c>
    </row>
    <row r="56" spans="3:17" x14ac:dyDescent="0.25">
      <c r="C56" s="129"/>
      <c r="D56" s="136"/>
      <c r="E56" s="5" t="s">
        <v>79</v>
      </c>
      <c r="F56" s="12">
        <v>1000</v>
      </c>
      <c r="G56" s="12">
        <v>610</v>
      </c>
      <c r="H56" s="30">
        <v>1030</v>
      </c>
      <c r="I56" s="30">
        <v>636</v>
      </c>
      <c r="J56" s="13">
        <v>400</v>
      </c>
      <c r="K56" s="13">
        <v>438</v>
      </c>
      <c r="L56" s="14">
        <v>530</v>
      </c>
      <c r="M56" s="14">
        <v>716</v>
      </c>
      <c r="N56" s="10">
        <v>700</v>
      </c>
      <c r="O56" s="10">
        <v>700</v>
      </c>
      <c r="P56" s="11">
        <v>500</v>
      </c>
    </row>
    <row r="57" spans="3:17" x14ac:dyDescent="0.25">
      <c r="C57" s="134" t="s">
        <v>21</v>
      </c>
      <c r="D57" s="135">
        <v>3111</v>
      </c>
      <c r="E57" s="5" t="s">
        <v>90</v>
      </c>
      <c r="F57" s="12">
        <v>3341</v>
      </c>
      <c r="G57" s="12">
        <v>3431</v>
      </c>
      <c r="H57" s="30">
        <v>3378</v>
      </c>
      <c r="I57" s="30">
        <v>4422</v>
      </c>
      <c r="J57" s="13">
        <v>3562</v>
      </c>
      <c r="K57" s="13">
        <v>2984</v>
      </c>
      <c r="L57" s="14">
        <v>3250</v>
      </c>
      <c r="M57" s="14">
        <v>3697</v>
      </c>
      <c r="N57" s="10">
        <v>3237</v>
      </c>
      <c r="O57" s="10">
        <v>3230</v>
      </c>
      <c r="P57" s="11">
        <v>3880</v>
      </c>
    </row>
    <row r="58" spans="3:17" x14ac:dyDescent="0.25">
      <c r="C58" s="134"/>
      <c r="D58" s="135"/>
      <c r="E58" s="5" t="s">
        <v>79</v>
      </c>
      <c r="F58" s="12">
        <v>0</v>
      </c>
      <c r="G58" s="12">
        <v>0</v>
      </c>
      <c r="H58" s="30">
        <v>0</v>
      </c>
      <c r="I58" s="30">
        <v>0</v>
      </c>
      <c r="J58" s="13">
        <v>0</v>
      </c>
      <c r="K58" s="13">
        <v>0</v>
      </c>
      <c r="L58" s="14">
        <v>0</v>
      </c>
      <c r="M58" s="14">
        <v>0</v>
      </c>
      <c r="N58" s="10">
        <v>0</v>
      </c>
      <c r="O58" s="10">
        <v>0</v>
      </c>
      <c r="P58" s="11">
        <v>0</v>
      </c>
    </row>
    <row r="59" spans="3:17" x14ac:dyDescent="0.25">
      <c r="C59" s="127" t="s">
        <v>22</v>
      </c>
      <c r="D59" s="130">
        <v>3113</v>
      </c>
      <c r="E59" s="5" t="s">
        <v>84</v>
      </c>
      <c r="F59" s="12">
        <v>0</v>
      </c>
      <c r="G59" s="12">
        <v>0</v>
      </c>
      <c r="H59" s="30">
        <v>0</v>
      </c>
      <c r="I59" s="30">
        <v>750</v>
      </c>
      <c r="J59" s="13">
        <v>0</v>
      </c>
      <c r="K59" s="13">
        <v>879</v>
      </c>
      <c r="L59" s="14">
        <v>0</v>
      </c>
      <c r="M59" s="14">
        <v>0</v>
      </c>
      <c r="N59" s="10">
        <v>0</v>
      </c>
      <c r="O59" s="10">
        <v>0</v>
      </c>
      <c r="P59" s="11">
        <v>0</v>
      </c>
    </row>
    <row r="60" spans="3:17" x14ac:dyDescent="0.25">
      <c r="C60" s="128"/>
      <c r="D60" s="131"/>
      <c r="E60" s="5" t="s">
        <v>90</v>
      </c>
      <c r="F60" s="12">
        <v>4624</v>
      </c>
      <c r="G60" s="12">
        <v>5042</v>
      </c>
      <c r="H60" s="30">
        <v>4895</v>
      </c>
      <c r="I60" s="30">
        <v>7190</v>
      </c>
      <c r="J60" s="13">
        <v>5153</v>
      </c>
      <c r="K60" s="13">
        <v>6365</v>
      </c>
      <c r="L60" s="14">
        <v>5270</v>
      </c>
      <c r="M60" s="14">
        <v>6009</v>
      </c>
      <c r="N60" s="10">
        <v>5679</v>
      </c>
      <c r="O60" s="10">
        <v>6400</v>
      </c>
      <c r="P60" s="11">
        <v>6790</v>
      </c>
    </row>
    <row r="61" spans="3:17" x14ac:dyDescent="0.25">
      <c r="C61" s="129"/>
      <c r="D61" s="136"/>
      <c r="E61" s="5" t="s">
        <v>79</v>
      </c>
      <c r="F61" s="12">
        <v>0</v>
      </c>
      <c r="G61" s="12">
        <v>0</v>
      </c>
      <c r="H61" s="30">
        <v>0</v>
      </c>
      <c r="I61" s="30">
        <v>1719</v>
      </c>
      <c r="J61" s="13">
        <v>4100</v>
      </c>
      <c r="K61" s="13">
        <v>4076</v>
      </c>
      <c r="L61" s="14">
        <v>500</v>
      </c>
      <c r="M61" s="14">
        <v>1466</v>
      </c>
      <c r="N61" s="10">
        <v>130</v>
      </c>
      <c r="O61" s="10">
        <v>260</v>
      </c>
      <c r="P61" s="11">
        <v>4100</v>
      </c>
      <c r="Q61" s="63">
        <v>4</v>
      </c>
    </row>
    <row r="62" spans="3:17" x14ac:dyDescent="0.25">
      <c r="C62" s="127" t="s">
        <v>91</v>
      </c>
      <c r="D62" s="130">
        <v>3313</v>
      </c>
      <c r="E62" s="5" t="s">
        <v>84</v>
      </c>
      <c r="F62" s="12">
        <v>35</v>
      </c>
      <c r="G62" s="12">
        <v>64</v>
      </c>
      <c r="H62" s="30">
        <v>45</v>
      </c>
      <c r="I62" s="30">
        <v>57</v>
      </c>
      <c r="J62" s="13">
        <v>40</v>
      </c>
      <c r="K62" s="13">
        <v>24</v>
      </c>
      <c r="L62" s="14">
        <v>40</v>
      </c>
      <c r="M62" s="14">
        <v>0</v>
      </c>
      <c r="N62" s="10">
        <v>40</v>
      </c>
      <c r="O62" s="10">
        <v>0</v>
      </c>
      <c r="P62" s="11">
        <v>5</v>
      </c>
    </row>
    <row r="63" spans="3:17" x14ac:dyDescent="0.25">
      <c r="C63" s="128"/>
      <c r="D63" s="131"/>
      <c r="E63" s="5" t="s">
        <v>90</v>
      </c>
      <c r="F63" s="12">
        <v>214</v>
      </c>
      <c r="G63" s="12">
        <v>67</v>
      </c>
      <c r="H63" s="30">
        <v>102</v>
      </c>
      <c r="I63" s="30">
        <v>63</v>
      </c>
      <c r="J63" s="13">
        <v>141</v>
      </c>
      <c r="K63" s="13">
        <v>64</v>
      </c>
      <c r="L63" s="14">
        <v>135</v>
      </c>
      <c r="M63" s="14">
        <v>15</v>
      </c>
      <c r="N63" s="10">
        <v>105</v>
      </c>
      <c r="O63" s="10">
        <v>1</v>
      </c>
      <c r="P63" s="11">
        <v>46</v>
      </c>
    </row>
    <row r="64" spans="3:17" x14ac:dyDescent="0.25">
      <c r="C64" s="129"/>
      <c r="D64" s="136"/>
      <c r="E64" s="5" t="s">
        <v>79</v>
      </c>
      <c r="F64" s="12">
        <v>0</v>
      </c>
      <c r="G64" s="12">
        <v>0</v>
      </c>
      <c r="H64" s="30">
        <v>0</v>
      </c>
      <c r="I64" s="30">
        <v>0</v>
      </c>
      <c r="J64" s="13">
        <v>0</v>
      </c>
      <c r="K64" s="13">
        <v>0</v>
      </c>
      <c r="L64" s="14">
        <v>0</v>
      </c>
      <c r="M64" s="14">
        <v>0</v>
      </c>
      <c r="N64" s="10">
        <v>0</v>
      </c>
      <c r="O64" s="10">
        <v>0</v>
      </c>
      <c r="P64" s="11">
        <v>0</v>
      </c>
    </row>
    <row r="65" spans="3:17" x14ac:dyDescent="0.25">
      <c r="C65" s="127" t="s">
        <v>23</v>
      </c>
      <c r="D65" s="130">
        <v>3314</v>
      </c>
      <c r="E65" s="5" t="s">
        <v>84</v>
      </c>
      <c r="F65" s="12">
        <v>50</v>
      </c>
      <c r="G65" s="12">
        <v>44</v>
      </c>
      <c r="H65" s="30">
        <v>50</v>
      </c>
      <c r="I65" s="30">
        <v>46</v>
      </c>
      <c r="J65" s="13">
        <v>50</v>
      </c>
      <c r="K65" s="13">
        <v>29</v>
      </c>
      <c r="L65" s="14">
        <v>50</v>
      </c>
      <c r="M65" s="14">
        <v>30</v>
      </c>
      <c r="N65" s="10">
        <v>50</v>
      </c>
      <c r="O65" s="10">
        <v>35</v>
      </c>
      <c r="P65" s="11">
        <v>50</v>
      </c>
    </row>
    <row r="66" spans="3:17" x14ac:dyDescent="0.25">
      <c r="C66" s="128"/>
      <c r="D66" s="131"/>
      <c r="E66" s="5" t="s">
        <v>90</v>
      </c>
      <c r="F66" s="12">
        <v>1141</v>
      </c>
      <c r="G66" s="12">
        <v>1216</v>
      </c>
      <c r="H66" s="30">
        <v>1430</v>
      </c>
      <c r="I66" s="30">
        <v>1478</v>
      </c>
      <c r="J66" s="13">
        <v>1674</v>
      </c>
      <c r="K66" s="13">
        <v>1366</v>
      </c>
      <c r="L66" s="14">
        <v>1587</v>
      </c>
      <c r="M66" s="14">
        <v>1326</v>
      </c>
      <c r="N66" s="10">
        <v>1572</v>
      </c>
      <c r="O66" s="10">
        <v>1430</v>
      </c>
      <c r="P66" s="11">
        <v>1493</v>
      </c>
      <c r="Q66" s="34"/>
    </row>
    <row r="67" spans="3:17" x14ac:dyDescent="0.25">
      <c r="C67" s="129"/>
      <c r="D67" s="136"/>
      <c r="E67" s="5" t="s">
        <v>79</v>
      </c>
      <c r="F67" s="12">
        <v>0</v>
      </c>
      <c r="G67" s="12">
        <v>0</v>
      </c>
      <c r="H67" s="30">
        <v>0</v>
      </c>
      <c r="I67" s="30">
        <v>97</v>
      </c>
      <c r="J67" s="13">
        <v>0</v>
      </c>
      <c r="K67" s="13">
        <v>0</v>
      </c>
      <c r="L67" s="14">
        <v>0</v>
      </c>
      <c r="M67" s="14">
        <v>0</v>
      </c>
      <c r="N67" s="10">
        <v>0</v>
      </c>
      <c r="O67" s="10">
        <v>0</v>
      </c>
      <c r="P67" s="11">
        <v>0</v>
      </c>
    </row>
    <row r="68" spans="3:17" x14ac:dyDescent="0.25">
      <c r="C68" s="127" t="s">
        <v>24</v>
      </c>
      <c r="D68" s="130">
        <v>3315</v>
      </c>
      <c r="E68" s="5" t="s">
        <v>84</v>
      </c>
      <c r="F68" s="12">
        <v>17</v>
      </c>
      <c r="G68" s="12">
        <v>55</v>
      </c>
      <c r="H68" s="30">
        <v>40</v>
      </c>
      <c r="I68" s="30">
        <v>71</v>
      </c>
      <c r="J68" s="13">
        <v>60</v>
      </c>
      <c r="K68" s="13">
        <v>50</v>
      </c>
      <c r="L68" s="14">
        <v>60</v>
      </c>
      <c r="M68" s="14">
        <v>148</v>
      </c>
      <c r="N68" s="10">
        <v>110</v>
      </c>
      <c r="O68" s="10">
        <v>120</v>
      </c>
      <c r="P68" s="11">
        <v>130</v>
      </c>
    </row>
    <row r="69" spans="3:17" x14ac:dyDescent="0.25">
      <c r="C69" s="128"/>
      <c r="D69" s="131"/>
      <c r="E69" s="5" t="s">
        <v>90</v>
      </c>
      <c r="F69" s="12">
        <v>664</v>
      </c>
      <c r="G69" s="12">
        <v>599</v>
      </c>
      <c r="H69" s="30">
        <v>832</v>
      </c>
      <c r="I69" s="30">
        <v>718</v>
      </c>
      <c r="J69" s="13">
        <v>811</v>
      </c>
      <c r="K69" s="13">
        <v>596</v>
      </c>
      <c r="L69" s="14">
        <v>805</v>
      </c>
      <c r="M69" s="14">
        <v>608</v>
      </c>
      <c r="N69" s="10">
        <v>813</v>
      </c>
      <c r="O69" s="10">
        <v>650</v>
      </c>
      <c r="P69" s="11">
        <v>702</v>
      </c>
      <c r="Q69" s="34"/>
    </row>
    <row r="70" spans="3:17" x14ac:dyDescent="0.25">
      <c r="C70" s="129"/>
      <c r="D70" s="136"/>
      <c r="E70" s="5" t="s">
        <v>79</v>
      </c>
      <c r="F70" s="12">
        <v>0</v>
      </c>
      <c r="G70" s="12">
        <v>0</v>
      </c>
      <c r="H70" s="30">
        <v>0</v>
      </c>
      <c r="I70" s="30">
        <v>0</v>
      </c>
      <c r="J70" s="13">
        <v>0</v>
      </c>
      <c r="K70" s="13">
        <v>0</v>
      </c>
      <c r="L70" s="14">
        <v>100</v>
      </c>
      <c r="M70" s="14">
        <v>0</v>
      </c>
      <c r="N70" s="10">
        <v>0</v>
      </c>
      <c r="O70" s="10">
        <v>95</v>
      </c>
      <c r="P70" s="11">
        <v>0</v>
      </c>
    </row>
    <row r="71" spans="3:17" x14ac:dyDescent="0.25">
      <c r="C71" s="134" t="s">
        <v>25</v>
      </c>
      <c r="D71" s="135">
        <v>3319</v>
      </c>
      <c r="E71" s="5" t="s">
        <v>90</v>
      </c>
      <c r="F71" s="12">
        <v>191</v>
      </c>
      <c r="G71" s="12">
        <v>191</v>
      </c>
      <c r="H71" s="30">
        <v>191</v>
      </c>
      <c r="I71" s="30">
        <v>185</v>
      </c>
      <c r="J71" s="13">
        <v>204</v>
      </c>
      <c r="K71" s="13">
        <v>297</v>
      </c>
      <c r="L71" s="14">
        <v>203</v>
      </c>
      <c r="M71" s="14">
        <v>175</v>
      </c>
      <c r="N71" s="10">
        <v>203</v>
      </c>
      <c r="O71" s="10">
        <v>230</v>
      </c>
      <c r="P71" s="11">
        <v>203</v>
      </c>
    </row>
    <row r="72" spans="3:17" x14ac:dyDescent="0.25">
      <c r="C72" s="134"/>
      <c r="D72" s="135"/>
      <c r="E72" s="5" t="s">
        <v>79</v>
      </c>
      <c r="F72" s="12">
        <v>0</v>
      </c>
      <c r="G72" s="12">
        <v>0</v>
      </c>
      <c r="H72" s="30">
        <v>0</v>
      </c>
      <c r="I72" s="30">
        <v>0</v>
      </c>
      <c r="J72" s="13">
        <v>0</v>
      </c>
      <c r="K72" s="13">
        <v>0</v>
      </c>
      <c r="L72" s="14">
        <v>0</v>
      </c>
      <c r="M72" s="14">
        <v>0</v>
      </c>
      <c r="N72" s="10">
        <v>0</v>
      </c>
      <c r="O72" s="10">
        <v>0</v>
      </c>
      <c r="P72" s="11">
        <v>0</v>
      </c>
    </row>
    <row r="73" spans="3:17" x14ac:dyDescent="0.25">
      <c r="C73" s="134" t="s">
        <v>60</v>
      </c>
      <c r="D73" s="135">
        <v>3326</v>
      </c>
      <c r="E73" s="5" t="s">
        <v>90</v>
      </c>
      <c r="F73" s="12">
        <v>100</v>
      </c>
      <c r="G73" s="12">
        <v>100</v>
      </c>
      <c r="H73" s="30">
        <v>120</v>
      </c>
      <c r="I73" s="30">
        <v>120</v>
      </c>
      <c r="J73" s="13">
        <v>150</v>
      </c>
      <c r="K73" s="13">
        <v>120</v>
      </c>
      <c r="L73" s="14">
        <v>150</v>
      </c>
      <c r="M73" s="14">
        <v>110</v>
      </c>
      <c r="N73" s="10">
        <v>150</v>
      </c>
      <c r="O73" s="10">
        <v>120</v>
      </c>
      <c r="P73" s="11">
        <v>150</v>
      </c>
    </row>
    <row r="74" spans="3:17" x14ac:dyDescent="0.25">
      <c r="C74" s="134"/>
      <c r="D74" s="135"/>
      <c r="E74" s="5" t="s">
        <v>79</v>
      </c>
      <c r="F74" s="12">
        <v>0</v>
      </c>
      <c r="G74" s="12">
        <v>0</v>
      </c>
      <c r="H74" s="30">
        <v>0</v>
      </c>
      <c r="I74" s="30">
        <v>0</v>
      </c>
      <c r="J74" s="13">
        <v>0</v>
      </c>
      <c r="K74" s="13">
        <v>0</v>
      </c>
      <c r="L74" s="14">
        <v>0</v>
      </c>
      <c r="M74" s="14">
        <v>0</v>
      </c>
      <c r="N74" s="10">
        <v>0</v>
      </c>
      <c r="O74" s="10">
        <v>0</v>
      </c>
      <c r="P74" s="11">
        <v>0</v>
      </c>
    </row>
    <row r="75" spans="3:17" x14ac:dyDescent="0.25">
      <c r="C75" s="134" t="s">
        <v>26</v>
      </c>
      <c r="D75" s="135">
        <v>3341</v>
      </c>
      <c r="E75" s="5" t="s">
        <v>90</v>
      </c>
      <c r="F75" s="12">
        <v>123</v>
      </c>
      <c r="G75" s="12">
        <v>70</v>
      </c>
      <c r="H75" s="30">
        <v>143</v>
      </c>
      <c r="I75" s="30">
        <v>67</v>
      </c>
      <c r="J75" s="13">
        <v>123</v>
      </c>
      <c r="K75" s="13">
        <v>116</v>
      </c>
      <c r="L75" s="14">
        <v>183</v>
      </c>
      <c r="M75" s="14">
        <v>76</v>
      </c>
      <c r="N75" s="10">
        <v>183</v>
      </c>
      <c r="O75" s="10">
        <v>90</v>
      </c>
      <c r="P75" s="11">
        <v>83</v>
      </c>
    </row>
    <row r="76" spans="3:17" x14ac:dyDescent="0.25">
      <c r="C76" s="134"/>
      <c r="D76" s="135"/>
      <c r="E76" s="5" t="s">
        <v>79</v>
      </c>
      <c r="F76" s="12">
        <v>0</v>
      </c>
      <c r="G76" s="12">
        <v>0</v>
      </c>
      <c r="H76" s="30">
        <v>0</v>
      </c>
      <c r="I76" s="30">
        <v>0</v>
      </c>
      <c r="J76" s="13">
        <v>0</v>
      </c>
      <c r="K76" s="13">
        <v>0</v>
      </c>
      <c r="L76" s="14">
        <v>0</v>
      </c>
      <c r="M76" s="14">
        <v>0</v>
      </c>
      <c r="N76" s="10">
        <v>0</v>
      </c>
      <c r="O76" s="10">
        <v>0</v>
      </c>
      <c r="P76" s="11">
        <v>0</v>
      </c>
    </row>
    <row r="77" spans="3:17" x14ac:dyDescent="0.25">
      <c r="C77" s="127" t="s">
        <v>27</v>
      </c>
      <c r="D77" s="130">
        <v>3349</v>
      </c>
      <c r="E77" s="5" t="s">
        <v>84</v>
      </c>
      <c r="F77" s="12">
        <v>0</v>
      </c>
      <c r="G77" s="12">
        <v>26</v>
      </c>
      <c r="H77" s="30">
        <v>0</v>
      </c>
      <c r="I77" s="30">
        <v>35</v>
      </c>
      <c r="J77" s="13">
        <v>0</v>
      </c>
      <c r="K77" s="13">
        <v>35</v>
      </c>
      <c r="L77" s="14">
        <v>0</v>
      </c>
      <c r="M77" s="14">
        <v>50</v>
      </c>
      <c r="N77" s="10">
        <v>0</v>
      </c>
      <c r="O77" s="10">
        <v>65</v>
      </c>
      <c r="P77" s="11">
        <v>80</v>
      </c>
    </row>
    <row r="78" spans="3:17" x14ac:dyDescent="0.25">
      <c r="C78" s="128"/>
      <c r="D78" s="131"/>
      <c r="E78" s="5" t="s">
        <v>90</v>
      </c>
      <c r="F78" s="12">
        <v>250</v>
      </c>
      <c r="G78" s="12">
        <v>296</v>
      </c>
      <c r="H78" s="30">
        <v>300</v>
      </c>
      <c r="I78" s="30">
        <v>304</v>
      </c>
      <c r="J78" s="13">
        <v>350</v>
      </c>
      <c r="K78" s="13">
        <v>286</v>
      </c>
      <c r="L78" s="14">
        <v>350</v>
      </c>
      <c r="M78" s="14">
        <v>343</v>
      </c>
      <c r="N78" s="10">
        <v>350</v>
      </c>
      <c r="O78" s="10">
        <v>480</v>
      </c>
      <c r="P78" s="11">
        <v>350</v>
      </c>
    </row>
    <row r="79" spans="3:17" x14ac:dyDescent="0.25">
      <c r="C79" s="129"/>
      <c r="D79" s="136"/>
      <c r="E79" s="5" t="s">
        <v>79</v>
      </c>
      <c r="F79" s="12">
        <v>0</v>
      </c>
      <c r="G79" s="12">
        <v>0</v>
      </c>
      <c r="H79" s="30">
        <v>0</v>
      </c>
      <c r="I79" s="30">
        <v>0</v>
      </c>
      <c r="J79" s="13">
        <v>0</v>
      </c>
      <c r="K79" s="13">
        <v>0</v>
      </c>
      <c r="L79" s="14">
        <v>0</v>
      </c>
      <c r="M79" s="14">
        <v>0</v>
      </c>
      <c r="N79" s="10">
        <v>0</v>
      </c>
      <c r="O79" s="10">
        <v>0</v>
      </c>
      <c r="P79" s="11">
        <v>0</v>
      </c>
    </row>
    <row r="80" spans="3:17" x14ac:dyDescent="0.25">
      <c r="C80" s="127" t="s">
        <v>61</v>
      </c>
      <c r="D80" s="130">
        <v>3391</v>
      </c>
      <c r="E80" s="5" t="s">
        <v>84</v>
      </c>
      <c r="F80" s="12">
        <v>300</v>
      </c>
      <c r="G80" s="12">
        <v>130</v>
      </c>
      <c r="H80" s="30">
        <v>0</v>
      </c>
      <c r="I80" s="30">
        <v>0</v>
      </c>
      <c r="J80" s="13">
        <v>0</v>
      </c>
      <c r="K80" s="13">
        <v>0</v>
      </c>
      <c r="L80" s="14">
        <v>0</v>
      </c>
      <c r="M80" s="14">
        <v>0</v>
      </c>
      <c r="N80" s="10">
        <v>0</v>
      </c>
      <c r="O80" s="10">
        <v>0</v>
      </c>
      <c r="P80" s="11">
        <v>0</v>
      </c>
    </row>
    <row r="81" spans="3:17" x14ac:dyDescent="0.25">
      <c r="C81" s="128"/>
      <c r="D81" s="131"/>
      <c r="E81" s="5" t="s">
        <v>90</v>
      </c>
      <c r="F81" s="12">
        <v>759</v>
      </c>
      <c r="G81" s="12">
        <v>693</v>
      </c>
      <c r="H81" s="30">
        <v>349</v>
      </c>
      <c r="I81" s="30">
        <v>305</v>
      </c>
      <c r="J81" s="13">
        <v>280</v>
      </c>
      <c r="K81" s="13">
        <v>0</v>
      </c>
      <c r="L81" s="14">
        <v>144</v>
      </c>
      <c r="M81" s="14">
        <v>0</v>
      </c>
      <c r="N81" s="10">
        <v>214</v>
      </c>
      <c r="O81" s="10">
        <v>150</v>
      </c>
      <c r="P81" s="11">
        <v>214</v>
      </c>
    </row>
    <row r="82" spans="3:17" x14ac:dyDescent="0.25">
      <c r="C82" s="129"/>
      <c r="D82" s="136"/>
      <c r="E82" s="5" t="s">
        <v>79</v>
      </c>
      <c r="F82" s="12">
        <v>0</v>
      </c>
      <c r="G82" s="12">
        <v>0</v>
      </c>
      <c r="H82" s="30">
        <v>0</v>
      </c>
      <c r="I82" s="30">
        <v>0</v>
      </c>
      <c r="J82" s="13">
        <v>0</v>
      </c>
      <c r="K82" s="13">
        <v>0</v>
      </c>
      <c r="L82" s="14">
        <v>0</v>
      </c>
      <c r="M82" s="14">
        <v>0</v>
      </c>
      <c r="N82" s="10">
        <v>0</v>
      </c>
      <c r="O82" s="10">
        <v>0</v>
      </c>
      <c r="P82" s="11">
        <v>0</v>
      </c>
    </row>
    <row r="83" spans="3:17" x14ac:dyDescent="0.25">
      <c r="C83" s="127" t="s">
        <v>28</v>
      </c>
      <c r="D83" s="130">
        <v>3392</v>
      </c>
      <c r="E83" s="5" t="s">
        <v>84</v>
      </c>
      <c r="F83" s="12">
        <v>286</v>
      </c>
      <c r="G83" s="12">
        <v>698</v>
      </c>
      <c r="H83" s="30">
        <v>316</v>
      </c>
      <c r="I83" s="30">
        <v>772</v>
      </c>
      <c r="J83" s="13">
        <v>400</v>
      </c>
      <c r="K83" s="13">
        <v>246</v>
      </c>
      <c r="L83" s="14">
        <v>800</v>
      </c>
      <c r="M83" s="14">
        <v>306</v>
      </c>
      <c r="N83" s="10">
        <v>300</v>
      </c>
      <c r="O83" s="10">
        <v>900</v>
      </c>
      <c r="P83" s="11">
        <v>480</v>
      </c>
    </row>
    <row r="84" spans="3:17" x14ac:dyDescent="0.25">
      <c r="C84" s="128"/>
      <c r="D84" s="131"/>
      <c r="E84" s="5" t="s">
        <v>90</v>
      </c>
      <c r="F84" s="12">
        <v>4206</v>
      </c>
      <c r="G84" s="12">
        <v>3698</v>
      </c>
      <c r="H84" s="30">
        <v>4104</v>
      </c>
      <c r="I84" s="30">
        <v>3855</v>
      </c>
      <c r="J84" s="13">
        <v>3966</v>
      </c>
      <c r="K84" s="13">
        <v>2690</v>
      </c>
      <c r="L84" s="14">
        <v>3935</v>
      </c>
      <c r="M84" s="14">
        <v>2946</v>
      </c>
      <c r="N84" s="10">
        <v>3492</v>
      </c>
      <c r="O84" s="10">
        <v>3700</v>
      </c>
      <c r="P84" s="11">
        <v>2869</v>
      </c>
    </row>
    <row r="85" spans="3:17" x14ac:dyDescent="0.25">
      <c r="C85" s="129"/>
      <c r="D85" s="136"/>
      <c r="E85" s="5" t="s">
        <v>79</v>
      </c>
      <c r="F85" s="12">
        <v>0</v>
      </c>
      <c r="G85" s="12">
        <v>0</v>
      </c>
      <c r="H85" s="30">
        <v>500</v>
      </c>
      <c r="I85" s="30">
        <v>157</v>
      </c>
      <c r="J85" s="13">
        <v>700</v>
      </c>
      <c r="K85" s="13">
        <v>0</v>
      </c>
      <c r="L85" s="14">
        <v>1500</v>
      </c>
      <c r="M85" s="14">
        <v>24</v>
      </c>
      <c r="N85" s="10">
        <v>300</v>
      </c>
      <c r="O85" s="10">
        <v>1800</v>
      </c>
      <c r="P85" s="11">
        <v>53000</v>
      </c>
      <c r="Q85" s="63">
        <v>5</v>
      </c>
    </row>
    <row r="86" spans="3:17" x14ac:dyDescent="0.25">
      <c r="C86" s="134" t="s">
        <v>29</v>
      </c>
      <c r="D86" s="135">
        <v>3399</v>
      </c>
      <c r="E86" s="5" t="s">
        <v>90</v>
      </c>
      <c r="F86" s="12">
        <v>261</v>
      </c>
      <c r="G86" s="12">
        <v>245</v>
      </c>
      <c r="H86" s="30">
        <v>261</v>
      </c>
      <c r="I86" s="30">
        <v>259</v>
      </c>
      <c r="J86" s="13">
        <v>297</v>
      </c>
      <c r="K86" s="13">
        <v>106</v>
      </c>
      <c r="L86" s="14">
        <v>247</v>
      </c>
      <c r="M86" s="14">
        <v>148</v>
      </c>
      <c r="N86" s="10">
        <v>250</v>
      </c>
      <c r="O86" s="10">
        <v>220</v>
      </c>
      <c r="P86" s="11">
        <v>270</v>
      </c>
    </row>
    <row r="87" spans="3:17" x14ac:dyDescent="0.25">
      <c r="C87" s="134"/>
      <c r="D87" s="135"/>
      <c r="E87" s="5" t="s">
        <v>79</v>
      </c>
      <c r="F87" s="12">
        <v>0</v>
      </c>
      <c r="G87" s="12">
        <v>0</v>
      </c>
      <c r="H87" s="30">
        <v>0</v>
      </c>
      <c r="I87" s="30">
        <v>0</v>
      </c>
      <c r="J87" s="13">
        <v>0</v>
      </c>
      <c r="K87" s="13">
        <v>0</v>
      </c>
      <c r="L87" s="14">
        <v>0</v>
      </c>
      <c r="M87" s="14">
        <v>0</v>
      </c>
      <c r="N87" s="10">
        <v>0</v>
      </c>
      <c r="O87" s="10">
        <v>0</v>
      </c>
      <c r="P87" s="11">
        <v>0</v>
      </c>
    </row>
    <row r="88" spans="3:17" x14ac:dyDescent="0.25">
      <c r="C88" s="127" t="s">
        <v>30</v>
      </c>
      <c r="D88" s="130">
        <v>3412</v>
      </c>
      <c r="E88" s="5" t="s">
        <v>84</v>
      </c>
      <c r="F88" s="12">
        <v>3011</v>
      </c>
      <c r="G88" s="12">
        <v>1968</v>
      </c>
      <c r="H88" s="30">
        <v>4240</v>
      </c>
      <c r="I88" s="30">
        <v>2238</v>
      </c>
      <c r="J88" s="13">
        <v>2800</v>
      </c>
      <c r="K88" s="13">
        <v>1363</v>
      </c>
      <c r="L88" s="14">
        <v>2800</v>
      </c>
      <c r="M88" s="14">
        <v>1291</v>
      </c>
      <c r="N88" s="10">
        <v>1700</v>
      </c>
      <c r="O88" s="10">
        <v>1600</v>
      </c>
      <c r="P88" s="11">
        <v>1765</v>
      </c>
    </row>
    <row r="89" spans="3:17" x14ac:dyDescent="0.25">
      <c r="C89" s="128"/>
      <c r="D89" s="131"/>
      <c r="E89" s="5" t="s">
        <v>90</v>
      </c>
      <c r="F89" s="12">
        <v>5113</v>
      </c>
      <c r="G89" s="12">
        <v>5075</v>
      </c>
      <c r="H89" s="30">
        <v>5656</v>
      </c>
      <c r="I89" s="30">
        <v>5992</v>
      </c>
      <c r="J89" s="13">
        <v>5539</v>
      </c>
      <c r="K89" s="13">
        <v>5232</v>
      </c>
      <c r="L89" s="14">
        <v>5849</v>
      </c>
      <c r="M89" s="14">
        <v>3645</v>
      </c>
      <c r="N89" s="10">
        <v>4742</v>
      </c>
      <c r="O89" s="10">
        <v>4900</v>
      </c>
      <c r="P89" s="11">
        <v>5725</v>
      </c>
    </row>
    <row r="90" spans="3:17" x14ac:dyDescent="0.25">
      <c r="C90" s="129"/>
      <c r="D90" s="136"/>
      <c r="E90" s="5" t="s">
        <v>79</v>
      </c>
      <c r="F90" s="12">
        <v>134100</v>
      </c>
      <c r="G90" s="12">
        <v>59624</v>
      </c>
      <c r="H90" s="30">
        <v>107000</v>
      </c>
      <c r="I90" s="30">
        <v>113492</v>
      </c>
      <c r="J90" s="13">
        <v>1800</v>
      </c>
      <c r="K90" s="13">
        <v>4070</v>
      </c>
      <c r="L90" s="14">
        <v>0</v>
      </c>
      <c r="M90" s="14">
        <v>248</v>
      </c>
      <c r="N90" s="10">
        <v>2800</v>
      </c>
      <c r="O90" s="10">
        <v>1700</v>
      </c>
      <c r="P90" s="11">
        <v>1000</v>
      </c>
    </row>
    <row r="91" spans="3:17" x14ac:dyDescent="0.25">
      <c r="C91" s="134" t="s">
        <v>31</v>
      </c>
      <c r="D91" s="135">
        <v>3419</v>
      </c>
      <c r="E91" s="5" t="s">
        <v>90</v>
      </c>
      <c r="F91" s="12">
        <v>3000</v>
      </c>
      <c r="G91" s="12">
        <v>3400</v>
      </c>
      <c r="H91" s="30">
        <v>3000</v>
      </c>
      <c r="I91" s="30">
        <v>3000</v>
      </c>
      <c r="J91" s="13">
        <v>3200</v>
      </c>
      <c r="K91" s="13">
        <v>3135</v>
      </c>
      <c r="L91" s="14">
        <v>3000</v>
      </c>
      <c r="M91" s="14">
        <v>3126</v>
      </c>
      <c r="N91" s="10">
        <v>3300</v>
      </c>
      <c r="O91" s="10">
        <v>3400</v>
      </c>
      <c r="P91" s="11">
        <v>3500</v>
      </c>
    </row>
    <row r="92" spans="3:17" x14ac:dyDescent="0.25">
      <c r="C92" s="134"/>
      <c r="D92" s="135"/>
      <c r="E92" s="5" t="s">
        <v>79</v>
      </c>
      <c r="F92" s="12">
        <v>0</v>
      </c>
      <c r="G92" s="12">
        <v>0</v>
      </c>
      <c r="H92" s="30">
        <v>0</v>
      </c>
      <c r="I92" s="30">
        <v>0</v>
      </c>
      <c r="J92" s="13">
        <v>0</v>
      </c>
      <c r="K92" s="13">
        <v>0</v>
      </c>
      <c r="L92" s="14">
        <v>0</v>
      </c>
      <c r="M92" s="14">
        <v>0</v>
      </c>
      <c r="N92" s="10">
        <v>0</v>
      </c>
      <c r="O92" s="10">
        <v>0</v>
      </c>
      <c r="P92" s="11">
        <v>0</v>
      </c>
    </row>
    <row r="93" spans="3:17" x14ac:dyDescent="0.25">
      <c r="C93" s="134" t="s">
        <v>32</v>
      </c>
      <c r="D93" s="135">
        <v>3421</v>
      </c>
      <c r="E93" s="5" t="s">
        <v>90</v>
      </c>
      <c r="F93" s="12">
        <v>90</v>
      </c>
      <c r="G93" s="12">
        <v>70</v>
      </c>
      <c r="H93" s="30">
        <v>125</v>
      </c>
      <c r="I93" s="30">
        <v>93</v>
      </c>
      <c r="J93" s="13">
        <v>175</v>
      </c>
      <c r="K93" s="13">
        <v>166</v>
      </c>
      <c r="L93" s="14">
        <v>274</v>
      </c>
      <c r="M93" s="14">
        <v>73</v>
      </c>
      <c r="N93" s="10">
        <v>184</v>
      </c>
      <c r="O93" s="10">
        <v>110</v>
      </c>
      <c r="P93" s="11">
        <v>184</v>
      </c>
    </row>
    <row r="94" spans="3:17" x14ac:dyDescent="0.25">
      <c r="C94" s="134"/>
      <c r="D94" s="135"/>
      <c r="E94" s="5" t="s">
        <v>79</v>
      </c>
      <c r="F94" s="12">
        <v>0</v>
      </c>
      <c r="G94" s="12">
        <v>0</v>
      </c>
      <c r="H94" s="30">
        <v>0</v>
      </c>
      <c r="I94" s="30">
        <v>0</v>
      </c>
      <c r="J94" s="13">
        <v>0</v>
      </c>
      <c r="K94" s="13">
        <v>0</v>
      </c>
      <c r="L94" s="14">
        <v>0</v>
      </c>
      <c r="M94" s="14">
        <v>0</v>
      </c>
      <c r="N94" s="10">
        <v>0</v>
      </c>
      <c r="O94" s="10">
        <v>0</v>
      </c>
      <c r="P94" s="11">
        <v>0</v>
      </c>
    </row>
    <row r="95" spans="3:17" x14ac:dyDescent="0.25">
      <c r="C95" s="127" t="s">
        <v>33</v>
      </c>
      <c r="D95" s="130">
        <v>3511</v>
      </c>
      <c r="E95" s="5" t="s">
        <v>84</v>
      </c>
      <c r="F95" s="12">
        <v>135</v>
      </c>
      <c r="G95" s="12">
        <v>158</v>
      </c>
      <c r="H95" s="30">
        <v>160</v>
      </c>
      <c r="I95" s="30">
        <v>154</v>
      </c>
      <c r="J95" s="13">
        <v>170</v>
      </c>
      <c r="K95" s="13">
        <v>122</v>
      </c>
      <c r="L95" s="14">
        <v>170</v>
      </c>
      <c r="M95" s="14">
        <v>159</v>
      </c>
      <c r="N95" s="10">
        <v>85</v>
      </c>
      <c r="O95" s="10">
        <v>170</v>
      </c>
      <c r="P95" s="11">
        <v>173</v>
      </c>
    </row>
    <row r="96" spans="3:17" x14ac:dyDescent="0.25">
      <c r="C96" s="128"/>
      <c r="D96" s="131"/>
      <c r="E96" s="5" t="s">
        <v>90</v>
      </c>
      <c r="F96" s="12">
        <v>135</v>
      </c>
      <c r="G96" s="12">
        <v>41</v>
      </c>
      <c r="H96" s="30">
        <v>262</v>
      </c>
      <c r="I96" s="30">
        <v>159</v>
      </c>
      <c r="J96" s="13">
        <v>152</v>
      </c>
      <c r="K96" s="13">
        <v>71</v>
      </c>
      <c r="L96" s="14">
        <v>168</v>
      </c>
      <c r="M96" s="14">
        <v>8</v>
      </c>
      <c r="N96" s="10">
        <v>367</v>
      </c>
      <c r="O96" s="10">
        <v>140</v>
      </c>
      <c r="P96" s="11">
        <v>855</v>
      </c>
    </row>
    <row r="97" spans="3:17" x14ac:dyDescent="0.25">
      <c r="C97" s="129"/>
      <c r="D97" s="136"/>
      <c r="E97" s="5" t="s">
        <v>79</v>
      </c>
      <c r="F97" s="12">
        <v>0</v>
      </c>
      <c r="G97" s="12">
        <v>0</v>
      </c>
      <c r="H97" s="30">
        <v>0</v>
      </c>
      <c r="I97" s="30">
        <v>0</v>
      </c>
      <c r="J97" s="13">
        <v>0</v>
      </c>
      <c r="K97" s="13">
        <v>0</v>
      </c>
      <c r="L97" s="14">
        <v>0</v>
      </c>
      <c r="M97" s="14">
        <v>0</v>
      </c>
      <c r="N97" s="10">
        <v>0</v>
      </c>
      <c r="O97" s="10">
        <v>260</v>
      </c>
      <c r="P97" s="11">
        <v>0</v>
      </c>
    </row>
    <row r="98" spans="3:17" x14ac:dyDescent="0.25">
      <c r="C98" s="127" t="s">
        <v>34</v>
      </c>
      <c r="D98" s="130">
        <v>3513</v>
      </c>
      <c r="E98" s="5" t="s">
        <v>84</v>
      </c>
      <c r="F98" s="12">
        <v>0</v>
      </c>
      <c r="G98" s="12">
        <v>28</v>
      </c>
      <c r="H98" s="30">
        <v>0</v>
      </c>
      <c r="I98" s="30">
        <v>38</v>
      </c>
      <c r="J98" s="13">
        <v>0</v>
      </c>
      <c r="K98" s="13">
        <v>38</v>
      </c>
      <c r="L98" s="14">
        <v>0</v>
      </c>
      <c r="M98" s="14">
        <v>0</v>
      </c>
      <c r="N98" s="10">
        <v>0</v>
      </c>
      <c r="O98" s="10">
        <v>10</v>
      </c>
      <c r="P98" s="11">
        <v>0</v>
      </c>
    </row>
    <row r="99" spans="3:17" x14ac:dyDescent="0.25">
      <c r="C99" s="128"/>
      <c r="D99" s="131"/>
      <c r="E99" s="5" t="s">
        <v>90</v>
      </c>
      <c r="F99" s="12">
        <v>82</v>
      </c>
      <c r="G99" s="12">
        <v>82</v>
      </c>
      <c r="H99" s="30">
        <v>82</v>
      </c>
      <c r="I99" s="30">
        <v>82</v>
      </c>
      <c r="J99" s="13">
        <v>82</v>
      </c>
      <c r="K99" s="13">
        <v>30</v>
      </c>
      <c r="L99" s="14">
        <v>82</v>
      </c>
      <c r="M99" s="14">
        <v>33</v>
      </c>
      <c r="N99" s="10">
        <v>82</v>
      </c>
      <c r="O99" s="10">
        <v>30</v>
      </c>
      <c r="P99" s="11">
        <v>82</v>
      </c>
    </row>
    <row r="100" spans="3:17" x14ac:dyDescent="0.25">
      <c r="C100" s="129"/>
      <c r="D100" s="136"/>
      <c r="E100" s="5" t="s">
        <v>79</v>
      </c>
      <c r="F100" s="12">
        <v>0</v>
      </c>
      <c r="G100" s="12">
        <v>0</v>
      </c>
      <c r="H100" s="30">
        <v>0</v>
      </c>
      <c r="I100" s="30">
        <v>0</v>
      </c>
      <c r="J100" s="13">
        <v>0</v>
      </c>
      <c r="K100" s="13">
        <v>0</v>
      </c>
      <c r="L100" s="14">
        <v>0</v>
      </c>
      <c r="M100" s="14">
        <v>0</v>
      </c>
      <c r="N100" s="10">
        <v>0</v>
      </c>
      <c r="O100" s="10">
        <v>0</v>
      </c>
      <c r="P100" s="11">
        <v>0</v>
      </c>
    </row>
    <row r="101" spans="3:17" x14ac:dyDescent="0.25">
      <c r="C101" s="127" t="s">
        <v>35</v>
      </c>
      <c r="D101" s="130">
        <v>3612</v>
      </c>
      <c r="E101" s="5" t="s">
        <v>84</v>
      </c>
      <c r="F101" s="12">
        <v>1362</v>
      </c>
      <c r="G101" s="12">
        <v>1151</v>
      </c>
      <c r="H101" s="30">
        <v>1432</v>
      </c>
      <c r="I101" s="30">
        <v>1184</v>
      </c>
      <c r="J101" s="13">
        <v>1450</v>
      </c>
      <c r="K101" s="13">
        <v>1417</v>
      </c>
      <c r="L101" s="14">
        <v>1450</v>
      </c>
      <c r="M101" s="14">
        <v>1631</v>
      </c>
      <c r="N101" s="10">
        <v>1450</v>
      </c>
      <c r="O101" s="10">
        <v>2400</v>
      </c>
      <c r="P101" s="11">
        <v>2760</v>
      </c>
    </row>
    <row r="102" spans="3:17" x14ac:dyDescent="0.25">
      <c r="C102" s="128"/>
      <c r="D102" s="131"/>
      <c r="E102" s="5" t="s">
        <v>90</v>
      </c>
      <c r="F102" s="12">
        <v>895</v>
      </c>
      <c r="G102" s="12">
        <v>480</v>
      </c>
      <c r="H102" s="30">
        <v>1487</v>
      </c>
      <c r="I102" s="30">
        <v>1000</v>
      </c>
      <c r="J102" s="13">
        <v>885</v>
      </c>
      <c r="K102" s="13">
        <v>484</v>
      </c>
      <c r="L102" s="14">
        <v>740</v>
      </c>
      <c r="M102" s="14">
        <v>130</v>
      </c>
      <c r="N102" s="10">
        <v>1280</v>
      </c>
      <c r="O102" s="10">
        <v>600</v>
      </c>
      <c r="P102" s="11">
        <v>1395</v>
      </c>
    </row>
    <row r="103" spans="3:17" x14ac:dyDescent="0.25">
      <c r="C103" s="129"/>
      <c r="D103" s="136"/>
      <c r="E103" s="5" t="s">
        <v>79</v>
      </c>
      <c r="F103" s="12">
        <v>0</v>
      </c>
      <c r="G103" s="12">
        <v>0</v>
      </c>
      <c r="H103" s="30">
        <v>0</v>
      </c>
      <c r="I103" s="30">
        <v>0</v>
      </c>
      <c r="J103" s="13">
        <v>0</v>
      </c>
      <c r="K103" s="13">
        <v>0</v>
      </c>
      <c r="L103" s="14">
        <v>0</v>
      </c>
      <c r="M103" s="14">
        <v>0</v>
      </c>
      <c r="N103" s="10">
        <v>0</v>
      </c>
      <c r="O103" s="10">
        <v>1050</v>
      </c>
      <c r="P103" s="11">
        <v>0</v>
      </c>
    </row>
    <row r="104" spans="3:17" x14ac:dyDescent="0.25">
      <c r="C104" s="127" t="s">
        <v>36</v>
      </c>
      <c r="D104" s="130">
        <v>3613</v>
      </c>
      <c r="E104" s="5" t="s">
        <v>84</v>
      </c>
      <c r="F104" s="12">
        <v>640</v>
      </c>
      <c r="G104" s="12">
        <v>517</v>
      </c>
      <c r="H104" s="30">
        <v>740</v>
      </c>
      <c r="I104" s="30">
        <v>481</v>
      </c>
      <c r="J104" s="13">
        <v>3350</v>
      </c>
      <c r="K104" s="13">
        <v>3458</v>
      </c>
      <c r="L104" s="14">
        <v>3640</v>
      </c>
      <c r="M104" s="14">
        <v>4146</v>
      </c>
      <c r="N104" s="10">
        <v>5040</v>
      </c>
      <c r="O104" s="10">
        <v>3600</v>
      </c>
      <c r="P104" s="11">
        <v>3940</v>
      </c>
    </row>
    <row r="105" spans="3:17" x14ac:dyDescent="0.25">
      <c r="C105" s="128"/>
      <c r="D105" s="131"/>
      <c r="E105" s="5" t="s">
        <v>90</v>
      </c>
      <c r="F105" s="12">
        <v>1443</v>
      </c>
      <c r="G105" s="12">
        <v>808</v>
      </c>
      <c r="H105" s="30">
        <v>770</v>
      </c>
      <c r="I105" s="30">
        <v>703</v>
      </c>
      <c r="J105" s="13">
        <v>6740</v>
      </c>
      <c r="K105" s="13">
        <v>6425</v>
      </c>
      <c r="L105" s="14">
        <v>6297</v>
      </c>
      <c r="M105" s="14">
        <v>5620</v>
      </c>
      <c r="N105" s="10">
        <v>6759</v>
      </c>
      <c r="O105" s="10">
        <v>5500</v>
      </c>
      <c r="P105" s="11">
        <v>7036</v>
      </c>
    </row>
    <row r="106" spans="3:17" x14ac:dyDescent="0.25">
      <c r="C106" s="129"/>
      <c r="D106" s="136"/>
      <c r="E106" s="5" t="s">
        <v>79</v>
      </c>
      <c r="F106" s="12">
        <v>30</v>
      </c>
      <c r="G106" s="12">
        <v>139</v>
      </c>
      <c r="H106" s="30">
        <v>4000</v>
      </c>
      <c r="I106" s="30">
        <v>1192</v>
      </c>
      <c r="J106" s="13">
        <v>24500</v>
      </c>
      <c r="K106" s="13">
        <v>21313</v>
      </c>
      <c r="L106" s="14">
        <v>50000</v>
      </c>
      <c r="M106" s="14">
        <v>53537</v>
      </c>
      <c r="N106" s="10">
        <v>33000</v>
      </c>
      <c r="O106" s="10">
        <v>35920</v>
      </c>
      <c r="P106" s="11">
        <v>4800</v>
      </c>
      <c r="Q106" s="63">
        <v>6</v>
      </c>
    </row>
    <row r="107" spans="3:17" x14ac:dyDescent="0.25">
      <c r="C107" s="134" t="s">
        <v>37</v>
      </c>
      <c r="D107" s="135">
        <v>3631</v>
      </c>
      <c r="E107" s="5" t="s">
        <v>90</v>
      </c>
      <c r="F107" s="12">
        <v>1400</v>
      </c>
      <c r="G107" s="12">
        <v>1222</v>
      </c>
      <c r="H107" s="30">
        <v>1600</v>
      </c>
      <c r="I107" s="30">
        <v>1367</v>
      </c>
      <c r="J107" s="13">
        <v>1470</v>
      </c>
      <c r="K107" s="13">
        <v>1239</v>
      </c>
      <c r="L107" s="14">
        <v>1570</v>
      </c>
      <c r="M107" s="14">
        <v>1429</v>
      </c>
      <c r="N107" s="10">
        <v>1735</v>
      </c>
      <c r="O107" s="10">
        <v>1680</v>
      </c>
      <c r="P107" s="11">
        <v>1920</v>
      </c>
    </row>
    <row r="108" spans="3:17" x14ac:dyDescent="0.25">
      <c r="C108" s="134"/>
      <c r="D108" s="135"/>
      <c r="E108" s="5" t="s">
        <v>79</v>
      </c>
      <c r="F108" s="12">
        <v>30</v>
      </c>
      <c r="G108" s="12">
        <v>106</v>
      </c>
      <c r="H108" s="30">
        <v>800</v>
      </c>
      <c r="I108" s="30">
        <v>2732</v>
      </c>
      <c r="J108" s="13">
        <v>200</v>
      </c>
      <c r="K108" s="13">
        <v>2367</v>
      </c>
      <c r="L108" s="14">
        <v>2000</v>
      </c>
      <c r="M108" s="14">
        <v>2393</v>
      </c>
      <c r="N108" s="10">
        <v>0</v>
      </c>
      <c r="O108" s="10">
        <v>0</v>
      </c>
      <c r="P108" s="11">
        <v>200</v>
      </c>
    </row>
    <row r="109" spans="3:17" x14ac:dyDescent="0.25">
      <c r="C109" s="127" t="s">
        <v>38</v>
      </c>
      <c r="D109" s="130">
        <v>3632</v>
      </c>
      <c r="E109" s="5" t="s">
        <v>84</v>
      </c>
      <c r="F109" s="12">
        <v>220</v>
      </c>
      <c r="G109" s="12">
        <v>76</v>
      </c>
      <c r="H109" s="30">
        <v>220</v>
      </c>
      <c r="I109" s="30">
        <v>59</v>
      </c>
      <c r="J109" s="13">
        <v>80</v>
      </c>
      <c r="K109" s="13">
        <v>69</v>
      </c>
      <c r="L109" s="14">
        <v>80</v>
      </c>
      <c r="M109" s="14">
        <v>53</v>
      </c>
      <c r="N109" s="10">
        <v>80</v>
      </c>
      <c r="O109" s="10">
        <v>240</v>
      </c>
      <c r="P109" s="11">
        <v>220</v>
      </c>
    </row>
    <row r="110" spans="3:17" x14ac:dyDescent="0.25">
      <c r="C110" s="128"/>
      <c r="D110" s="131"/>
      <c r="E110" s="5" t="s">
        <v>90</v>
      </c>
      <c r="F110" s="12">
        <v>525</v>
      </c>
      <c r="G110" s="12">
        <v>621</v>
      </c>
      <c r="H110" s="30">
        <v>280</v>
      </c>
      <c r="I110" s="30">
        <v>205</v>
      </c>
      <c r="J110" s="13">
        <v>326</v>
      </c>
      <c r="K110" s="13">
        <v>333</v>
      </c>
      <c r="L110" s="14">
        <v>471</v>
      </c>
      <c r="M110" s="14">
        <v>455</v>
      </c>
      <c r="N110" s="10">
        <v>551</v>
      </c>
      <c r="O110" s="10">
        <v>700</v>
      </c>
      <c r="P110" s="11">
        <v>295</v>
      </c>
    </row>
    <row r="111" spans="3:17" x14ac:dyDescent="0.25">
      <c r="C111" s="129"/>
      <c r="D111" s="136"/>
      <c r="E111" s="5" t="s">
        <v>79</v>
      </c>
      <c r="F111" s="12">
        <v>0</v>
      </c>
      <c r="G111" s="12">
        <v>0</v>
      </c>
      <c r="H111" s="30">
        <v>4000</v>
      </c>
      <c r="I111" s="30">
        <v>2</v>
      </c>
      <c r="J111" s="13">
        <v>1700</v>
      </c>
      <c r="K111" s="13">
        <v>117</v>
      </c>
      <c r="L111" s="14">
        <v>5700</v>
      </c>
      <c r="M111" s="14">
        <v>6597</v>
      </c>
      <c r="N111" s="10">
        <v>0</v>
      </c>
      <c r="O111" s="10">
        <v>420</v>
      </c>
      <c r="P111" s="11">
        <v>0</v>
      </c>
    </row>
    <row r="112" spans="3:17" x14ac:dyDescent="0.25">
      <c r="C112" s="127" t="s">
        <v>39</v>
      </c>
      <c r="D112" s="130">
        <v>3633</v>
      </c>
      <c r="E112" s="5" t="s">
        <v>84</v>
      </c>
      <c r="F112" s="12">
        <v>0</v>
      </c>
      <c r="G112" s="12">
        <v>25</v>
      </c>
      <c r="H112" s="30">
        <v>0</v>
      </c>
      <c r="I112" s="30">
        <v>0</v>
      </c>
      <c r="J112" s="13">
        <v>0</v>
      </c>
      <c r="K112" s="13">
        <v>0</v>
      </c>
      <c r="L112" s="14">
        <v>0</v>
      </c>
      <c r="M112" s="14">
        <v>20</v>
      </c>
      <c r="N112" s="10">
        <v>0</v>
      </c>
      <c r="O112" s="10">
        <v>2</v>
      </c>
      <c r="P112" s="11">
        <v>0</v>
      </c>
    </row>
    <row r="113" spans="3:16" x14ac:dyDescent="0.25">
      <c r="C113" s="128"/>
      <c r="D113" s="131"/>
      <c r="E113" s="5" t="s">
        <v>90</v>
      </c>
      <c r="F113" s="12">
        <v>22</v>
      </c>
      <c r="G113" s="12">
        <v>9</v>
      </c>
      <c r="H113" s="30">
        <v>23</v>
      </c>
      <c r="I113" s="30">
        <v>0</v>
      </c>
      <c r="J113" s="13">
        <v>22</v>
      </c>
      <c r="K113" s="13">
        <v>15</v>
      </c>
      <c r="L113" s="14">
        <v>20</v>
      </c>
      <c r="M113" s="14">
        <v>22</v>
      </c>
      <c r="N113" s="10">
        <v>20</v>
      </c>
      <c r="O113" s="10">
        <v>15</v>
      </c>
      <c r="P113" s="11">
        <v>20</v>
      </c>
    </row>
    <row r="114" spans="3:16" x14ac:dyDescent="0.25">
      <c r="C114" s="129"/>
      <c r="D114" s="136"/>
      <c r="E114" s="5" t="s">
        <v>79</v>
      </c>
      <c r="F114" s="12">
        <v>0</v>
      </c>
      <c r="G114" s="12">
        <v>0</v>
      </c>
      <c r="H114" s="30">
        <v>600</v>
      </c>
      <c r="I114" s="30">
        <v>519</v>
      </c>
      <c r="J114" s="13">
        <v>500</v>
      </c>
      <c r="K114" s="13">
        <v>57</v>
      </c>
      <c r="L114" s="14">
        <v>0</v>
      </c>
      <c r="M114" s="14">
        <v>0</v>
      </c>
      <c r="N114" s="10">
        <v>0</v>
      </c>
      <c r="O114" s="10">
        <v>0</v>
      </c>
      <c r="P114" s="11">
        <v>0</v>
      </c>
    </row>
    <row r="115" spans="3:16" x14ac:dyDescent="0.25">
      <c r="C115" s="134" t="s">
        <v>40</v>
      </c>
      <c r="D115" s="135">
        <v>3635</v>
      </c>
      <c r="E115" s="5" t="s">
        <v>90</v>
      </c>
      <c r="F115" s="12">
        <v>0</v>
      </c>
      <c r="G115" s="12">
        <v>0</v>
      </c>
      <c r="H115" s="30">
        <v>0</v>
      </c>
      <c r="I115" s="30">
        <v>0</v>
      </c>
      <c r="J115" s="13">
        <v>0</v>
      </c>
      <c r="K115" s="13">
        <v>0</v>
      </c>
      <c r="L115" s="14">
        <v>0</v>
      </c>
      <c r="M115" s="14">
        <v>0</v>
      </c>
      <c r="N115" s="10">
        <v>0</v>
      </c>
      <c r="O115" s="10">
        <v>0</v>
      </c>
      <c r="P115" s="11">
        <v>0</v>
      </c>
    </row>
    <row r="116" spans="3:16" x14ac:dyDescent="0.25">
      <c r="C116" s="134"/>
      <c r="D116" s="135"/>
      <c r="E116" s="5" t="s">
        <v>79</v>
      </c>
      <c r="F116" s="12">
        <v>400</v>
      </c>
      <c r="G116" s="12">
        <v>384</v>
      </c>
      <c r="H116" s="30">
        <v>380</v>
      </c>
      <c r="I116" s="30">
        <v>90</v>
      </c>
      <c r="J116" s="13">
        <v>250</v>
      </c>
      <c r="K116" s="13">
        <v>118</v>
      </c>
      <c r="L116" s="14">
        <v>80</v>
      </c>
      <c r="M116" s="14">
        <v>159</v>
      </c>
      <c r="N116" s="10">
        <v>45</v>
      </c>
      <c r="O116" s="10">
        <v>42</v>
      </c>
      <c r="P116" s="11">
        <v>30</v>
      </c>
    </row>
    <row r="117" spans="3:16" x14ac:dyDescent="0.25">
      <c r="C117" s="134" t="s">
        <v>41</v>
      </c>
      <c r="D117" s="135">
        <v>3636</v>
      </c>
      <c r="E117" s="5" t="s">
        <v>90</v>
      </c>
      <c r="F117" s="12">
        <v>126</v>
      </c>
      <c r="G117" s="12">
        <v>122</v>
      </c>
      <c r="H117" s="30">
        <v>315</v>
      </c>
      <c r="I117" s="30">
        <v>233</v>
      </c>
      <c r="J117" s="13">
        <v>835</v>
      </c>
      <c r="K117" s="13">
        <v>941</v>
      </c>
      <c r="L117" s="14">
        <v>835</v>
      </c>
      <c r="M117" s="14">
        <v>821</v>
      </c>
      <c r="N117" s="10">
        <v>875</v>
      </c>
      <c r="O117" s="10">
        <v>450</v>
      </c>
      <c r="P117" s="11">
        <v>875</v>
      </c>
    </row>
    <row r="118" spans="3:16" x14ac:dyDescent="0.25">
      <c r="C118" s="134"/>
      <c r="D118" s="135"/>
      <c r="E118" s="5" t="s">
        <v>79</v>
      </c>
      <c r="F118" s="12">
        <v>0</v>
      </c>
      <c r="G118" s="12">
        <v>0</v>
      </c>
      <c r="H118" s="30">
        <v>0</v>
      </c>
      <c r="I118" s="30">
        <v>89</v>
      </c>
      <c r="J118" s="13">
        <v>0</v>
      </c>
      <c r="K118" s="13">
        <v>0</v>
      </c>
      <c r="L118" s="14">
        <v>0</v>
      </c>
      <c r="M118" s="14">
        <v>0</v>
      </c>
      <c r="N118" s="10">
        <v>500</v>
      </c>
      <c r="O118" s="10">
        <v>0</v>
      </c>
      <c r="P118" s="11">
        <v>500</v>
      </c>
    </row>
    <row r="119" spans="3:16" x14ac:dyDescent="0.25">
      <c r="C119" s="127" t="s">
        <v>42</v>
      </c>
      <c r="D119" s="130">
        <v>3639</v>
      </c>
      <c r="E119" s="5" t="s">
        <v>84</v>
      </c>
      <c r="F119" s="12">
        <v>70</v>
      </c>
      <c r="G119" s="12">
        <v>285</v>
      </c>
      <c r="H119" s="30">
        <v>70</v>
      </c>
      <c r="I119" s="30">
        <v>327</v>
      </c>
      <c r="J119" s="13">
        <v>80</v>
      </c>
      <c r="K119" s="13">
        <v>379</v>
      </c>
      <c r="L119" s="14">
        <v>80</v>
      </c>
      <c r="M119" s="14">
        <v>290</v>
      </c>
      <c r="N119" s="10">
        <v>80</v>
      </c>
      <c r="O119" s="10">
        <v>270</v>
      </c>
      <c r="P119" s="11">
        <v>200</v>
      </c>
    </row>
    <row r="120" spans="3:16" x14ac:dyDescent="0.25">
      <c r="C120" s="128"/>
      <c r="D120" s="131"/>
      <c r="E120" s="5" t="s">
        <v>90</v>
      </c>
      <c r="F120" s="12">
        <v>72</v>
      </c>
      <c r="G120" s="12">
        <v>53</v>
      </c>
      <c r="H120" s="30">
        <v>77</v>
      </c>
      <c r="I120" s="30">
        <v>71</v>
      </c>
      <c r="J120" s="13">
        <v>77</v>
      </c>
      <c r="K120" s="13">
        <v>160</v>
      </c>
      <c r="L120" s="14">
        <v>72</v>
      </c>
      <c r="M120" s="14">
        <v>58</v>
      </c>
      <c r="N120" s="10">
        <v>77</v>
      </c>
      <c r="O120" s="10">
        <v>50</v>
      </c>
      <c r="P120" s="11">
        <v>77</v>
      </c>
    </row>
    <row r="121" spans="3:16" x14ac:dyDescent="0.25">
      <c r="C121" s="129"/>
      <c r="D121" s="136"/>
      <c r="E121" s="5" t="s">
        <v>79</v>
      </c>
      <c r="F121" s="12">
        <v>100</v>
      </c>
      <c r="G121" s="12">
        <v>0</v>
      </c>
      <c r="H121" s="30">
        <v>50</v>
      </c>
      <c r="I121" s="30">
        <v>0</v>
      </c>
      <c r="J121" s="13">
        <v>50</v>
      </c>
      <c r="K121" s="13">
        <v>0</v>
      </c>
      <c r="L121" s="14">
        <v>50</v>
      </c>
      <c r="M121" s="14">
        <v>0</v>
      </c>
      <c r="N121" s="10">
        <v>50</v>
      </c>
      <c r="O121" s="10">
        <v>0</v>
      </c>
      <c r="P121" s="11">
        <v>50</v>
      </c>
    </row>
    <row r="122" spans="3:16" x14ac:dyDescent="0.25">
      <c r="C122" s="127" t="s">
        <v>43</v>
      </c>
      <c r="D122" s="130">
        <v>3722</v>
      </c>
      <c r="E122" s="5" t="s">
        <v>84</v>
      </c>
      <c r="F122" s="12">
        <v>450</v>
      </c>
      <c r="G122" s="12">
        <v>266</v>
      </c>
      <c r="H122" s="30">
        <v>450</v>
      </c>
      <c r="I122" s="30">
        <v>291</v>
      </c>
      <c r="J122" s="13">
        <v>450</v>
      </c>
      <c r="K122" s="13">
        <v>308</v>
      </c>
      <c r="L122" s="14">
        <v>450</v>
      </c>
      <c r="M122" s="14">
        <v>305</v>
      </c>
      <c r="N122" s="10">
        <v>150</v>
      </c>
      <c r="O122" s="10">
        <v>1</v>
      </c>
      <c r="P122" s="11">
        <v>5</v>
      </c>
    </row>
    <row r="123" spans="3:16" x14ac:dyDescent="0.25">
      <c r="C123" s="128"/>
      <c r="D123" s="131"/>
      <c r="E123" s="5" t="s">
        <v>90</v>
      </c>
      <c r="F123" s="12">
        <v>4830</v>
      </c>
      <c r="G123" s="12">
        <v>4604</v>
      </c>
      <c r="H123" s="30">
        <v>4815</v>
      </c>
      <c r="I123" s="30">
        <v>4752</v>
      </c>
      <c r="J123" s="13">
        <v>4815</v>
      </c>
      <c r="K123" s="13">
        <v>5214</v>
      </c>
      <c r="L123" s="14">
        <v>5508</v>
      </c>
      <c r="M123" s="14">
        <v>5656</v>
      </c>
      <c r="N123" s="10">
        <v>6138</v>
      </c>
      <c r="O123" s="10">
        <v>6200</v>
      </c>
      <c r="P123" s="11">
        <v>6415</v>
      </c>
    </row>
    <row r="124" spans="3:16" x14ac:dyDescent="0.25">
      <c r="C124" s="129"/>
      <c r="D124" s="136"/>
      <c r="E124" s="5" t="s">
        <v>79</v>
      </c>
      <c r="F124" s="12">
        <v>0</v>
      </c>
      <c r="G124" s="12">
        <v>0</v>
      </c>
      <c r="H124" s="30">
        <v>0</v>
      </c>
      <c r="I124" s="30">
        <v>0</v>
      </c>
      <c r="J124" s="13">
        <v>0</v>
      </c>
      <c r="K124" s="13">
        <v>0</v>
      </c>
      <c r="L124" s="14">
        <v>0</v>
      </c>
      <c r="M124" s="14">
        <v>0</v>
      </c>
      <c r="N124" s="10">
        <v>0</v>
      </c>
      <c r="O124" s="10">
        <v>0</v>
      </c>
      <c r="P124" s="11">
        <v>0</v>
      </c>
    </row>
    <row r="125" spans="3:16" x14ac:dyDescent="0.25">
      <c r="C125" s="127" t="s">
        <v>44</v>
      </c>
      <c r="D125" s="130">
        <v>3727</v>
      </c>
      <c r="E125" s="5" t="s">
        <v>84</v>
      </c>
      <c r="F125" s="12">
        <v>400</v>
      </c>
      <c r="G125" s="12">
        <v>707</v>
      </c>
      <c r="H125" s="30">
        <v>500</v>
      </c>
      <c r="I125" s="30">
        <v>730</v>
      </c>
      <c r="J125" s="13">
        <v>550</v>
      </c>
      <c r="K125" s="13">
        <v>779</v>
      </c>
      <c r="L125" s="14">
        <v>700</v>
      </c>
      <c r="M125" s="14">
        <v>878</v>
      </c>
      <c r="N125" s="10">
        <v>1100</v>
      </c>
      <c r="O125" s="10">
        <v>1100</v>
      </c>
      <c r="P125" s="11">
        <v>1340</v>
      </c>
    </row>
    <row r="126" spans="3:16" x14ac:dyDescent="0.25">
      <c r="C126" s="128"/>
      <c r="D126" s="131"/>
      <c r="E126" s="5" t="s">
        <v>90</v>
      </c>
      <c r="F126" s="12">
        <v>0</v>
      </c>
      <c r="G126" s="12">
        <v>0</v>
      </c>
      <c r="H126" s="30">
        <v>0</v>
      </c>
      <c r="I126" s="30">
        <v>0</v>
      </c>
      <c r="J126" s="13">
        <v>0</v>
      </c>
      <c r="K126" s="13">
        <v>0</v>
      </c>
      <c r="L126" s="14">
        <v>0</v>
      </c>
      <c r="M126" s="14">
        <v>0</v>
      </c>
      <c r="N126" s="10">
        <v>0</v>
      </c>
      <c r="O126" s="10">
        <v>0</v>
      </c>
      <c r="P126" s="11">
        <v>0</v>
      </c>
    </row>
    <row r="127" spans="3:16" x14ac:dyDescent="0.25">
      <c r="C127" s="129"/>
      <c r="D127" s="136"/>
      <c r="E127" s="5" t="s">
        <v>79</v>
      </c>
      <c r="F127" s="12">
        <v>0</v>
      </c>
      <c r="G127" s="12">
        <v>0</v>
      </c>
      <c r="H127" s="30">
        <v>0</v>
      </c>
      <c r="I127" s="30">
        <v>0</v>
      </c>
      <c r="J127" s="13">
        <v>0</v>
      </c>
      <c r="K127" s="13">
        <v>0</v>
      </c>
      <c r="L127" s="14">
        <v>0</v>
      </c>
      <c r="M127" s="14">
        <v>0</v>
      </c>
      <c r="N127" s="10">
        <v>0</v>
      </c>
      <c r="O127" s="10">
        <v>0</v>
      </c>
      <c r="P127" s="11">
        <v>0</v>
      </c>
    </row>
    <row r="128" spans="3:16" x14ac:dyDescent="0.25">
      <c r="C128" s="134" t="s">
        <v>45</v>
      </c>
      <c r="D128" s="135">
        <v>3729</v>
      </c>
      <c r="E128" s="5" t="s">
        <v>90</v>
      </c>
      <c r="F128" s="12">
        <v>80</v>
      </c>
      <c r="G128" s="12">
        <v>64</v>
      </c>
      <c r="H128" s="30">
        <v>85</v>
      </c>
      <c r="I128" s="30">
        <v>47</v>
      </c>
      <c r="J128" s="13">
        <v>60</v>
      </c>
      <c r="K128" s="13">
        <v>53</v>
      </c>
      <c r="L128" s="14">
        <v>50</v>
      </c>
      <c r="M128" s="14">
        <v>157</v>
      </c>
      <c r="N128" s="10">
        <v>55</v>
      </c>
      <c r="O128" s="10">
        <v>50</v>
      </c>
      <c r="P128" s="11">
        <v>55</v>
      </c>
    </row>
    <row r="129" spans="3:17" x14ac:dyDescent="0.25">
      <c r="C129" s="134"/>
      <c r="D129" s="135"/>
      <c r="E129" s="5" t="s">
        <v>79</v>
      </c>
      <c r="F129" s="12">
        <v>0</v>
      </c>
      <c r="G129" s="12">
        <v>0</v>
      </c>
      <c r="H129" s="30">
        <v>0</v>
      </c>
      <c r="I129" s="30">
        <v>0</v>
      </c>
      <c r="J129" s="13">
        <v>0</v>
      </c>
      <c r="K129" s="13">
        <v>0</v>
      </c>
      <c r="L129" s="14">
        <v>0</v>
      </c>
      <c r="M129" s="14">
        <v>0</v>
      </c>
      <c r="N129" s="10">
        <v>0</v>
      </c>
      <c r="O129" s="10">
        <v>0</v>
      </c>
      <c r="P129" s="11">
        <v>0</v>
      </c>
    </row>
    <row r="130" spans="3:17" x14ac:dyDescent="0.25">
      <c r="C130" s="127" t="s">
        <v>46</v>
      </c>
      <c r="D130" s="130">
        <v>3745</v>
      </c>
      <c r="E130" s="5" t="s">
        <v>84</v>
      </c>
      <c r="F130" s="12">
        <v>0</v>
      </c>
      <c r="G130" s="12">
        <v>1</v>
      </c>
      <c r="H130" s="30">
        <v>0</v>
      </c>
      <c r="I130" s="30">
        <v>0</v>
      </c>
      <c r="J130" s="13">
        <v>0</v>
      </c>
      <c r="K130" s="13">
        <v>0</v>
      </c>
      <c r="L130" s="14">
        <v>0</v>
      </c>
      <c r="M130" s="14">
        <v>12</v>
      </c>
      <c r="N130" s="10">
        <v>0</v>
      </c>
      <c r="O130" s="10">
        <v>0</v>
      </c>
      <c r="P130" s="11">
        <v>0</v>
      </c>
    </row>
    <row r="131" spans="3:17" x14ac:dyDescent="0.25">
      <c r="C131" s="128"/>
      <c r="D131" s="131"/>
      <c r="E131" s="5" t="s">
        <v>90</v>
      </c>
      <c r="F131" s="12">
        <v>3976</v>
      </c>
      <c r="G131" s="12">
        <v>3215</v>
      </c>
      <c r="H131" s="30">
        <v>3196</v>
      </c>
      <c r="I131" s="30">
        <v>3473</v>
      </c>
      <c r="J131" s="13">
        <v>4108</v>
      </c>
      <c r="K131" s="13">
        <v>4044</v>
      </c>
      <c r="L131" s="14">
        <v>4520</v>
      </c>
      <c r="M131" s="14">
        <v>4162</v>
      </c>
      <c r="N131" s="10">
        <v>4292</v>
      </c>
      <c r="O131" s="10">
        <v>4300</v>
      </c>
      <c r="P131" s="11">
        <v>4449</v>
      </c>
    </row>
    <row r="132" spans="3:17" x14ac:dyDescent="0.25">
      <c r="C132" s="129"/>
      <c r="D132" s="136"/>
      <c r="E132" s="5" t="s">
        <v>79</v>
      </c>
      <c r="F132" s="12">
        <v>30</v>
      </c>
      <c r="G132" s="12">
        <v>155</v>
      </c>
      <c r="H132" s="30">
        <v>2000</v>
      </c>
      <c r="I132" s="30">
        <v>2572</v>
      </c>
      <c r="J132" s="13">
        <v>0</v>
      </c>
      <c r="K132" s="13">
        <v>0</v>
      </c>
      <c r="L132" s="14">
        <v>0</v>
      </c>
      <c r="M132" s="14">
        <v>48</v>
      </c>
      <c r="N132" s="10">
        <v>0</v>
      </c>
      <c r="O132" s="10">
        <v>100</v>
      </c>
      <c r="P132" s="11">
        <v>0</v>
      </c>
    </row>
    <row r="133" spans="3:17" x14ac:dyDescent="0.25">
      <c r="C133" s="127" t="s">
        <v>47</v>
      </c>
      <c r="D133" s="130">
        <v>3900</v>
      </c>
      <c r="E133" s="5" t="s">
        <v>84</v>
      </c>
      <c r="F133" s="12">
        <v>0</v>
      </c>
      <c r="G133" s="12">
        <v>0</v>
      </c>
      <c r="H133" s="30">
        <v>0</v>
      </c>
      <c r="I133" s="30">
        <v>0</v>
      </c>
      <c r="J133" s="13">
        <v>0</v>
      </c>
      <c r="K133" s="13">
        <v>27</v>
      </c>
      <c r="L133" s="14">
        <v>85</v>
      </c>
      <c r="M133" s="14">
        <v>84</v>
      </c>
      <c r="N133" s="10">
        <v>100</v>
      </c>
      <c r="O133" s="10">
        <v>75</v>
      </c>
      <c r="P133" s="11">
        <v>100</v>
      </c>
    </row>
    <row r="134" spans="3:17" x14ac:dyDescent="0.25">
      <c r="C134" s="128"/>
      <c r="D134" s="131"/>
      <c r="E134" s="5" t="s">
        <v>90</v>
      </c>
      <c r="F134" s="12">
        <v>0</v>
      </c>
      <c r="G134" s="12">
        <v>0</v>
      </c>
      <c r="H134" s="30">
        <v>0</v>
      </c>
      <c r="I134" s="30">
        <v>0</v>
      </c>
      <c r="J134" s="13">
        <v>0</v>
      </c>
      <c r="K134" s="13">
        <v>214</v>
      </c>
      <c r="L134" s="14">
        <v>448</v>
      </c>
      <c r="M134" s="14">
        <v>496</v>
      </c>
      <c r="N134" s="10">
        <v>557</v>
      </c>
      <c r="O134" s="10">
        <v>555</v>
      </c>
      <c r="P134" s="11">
        <v>644</v>
      </c>
    </row>
    <row r="135" spans="3:17" x14ac:dyDescent="0.25">
      <c r="C135" s="129"/>
      <c r="D135" s="136"/>
      <c r="E135" s="5" t="s">
        <v>79</v>
      </c>
      <c r="F135" s="12">
        <v>0</v>
      </c>
      <c r="G135" s="12">
        <v>0</v>
      </c>
      <c r="H135" s="30">
        <v>0</v>
      </c>
      <c r="I135" s="30">
        <v>0</v>
      </c>
      <c r="J135" s="13">
        <v>0</v>
      </c>
      <c r="K135" s="13">
        <v>0</v>
      </c>
      <c r="L135" s="14">
        <v>0</v>
      </c>
      <c r="M135" s="14">
        <v>0</v>
      </c>
      <c r="N135" s="10">
        <v>0</v>
      </c>
      <c r="O135" s="10">
        <v>0</v>
      </c>
      <c r="P135" s="11">
        <v>0</v>
      </c>
    </row>
    <row r="136" spans="3:17" x14ac:dyDescent="0.25">
      <c r="C136" s="134" t="s">
        <v>48</v>
      </c>
      <c r="D136" s="135" t="s">
        <v>95</v>
      </c>
      <c r="E136" s="5" t="s">
        <v>90</v>
      </c>
      <c r="F136" s="12">
        <v>354</v>
      </c>
      <c r="G136" s="12">
        <v>357</v>
      </c>
      <c r="H136" s="30">
        <v>429</v>
      </c>
      <c r="I136" s="30">
        <v>392</v>
      </c>
      <c r="J136" s="13">
        <v>60</v>
      </c>
      <c r="K136" s="13">
        <v>19</v>
      </c>
      <c r="L136" s="14">
        <v>0</v>
      </c>
      <c r="M136" s="14">
        <v>67</v>
      </c>
      <c r="N136" s="10">
        <v>102</v>
      </c>
      <c r="O136" s="10">
        <v>100</v>
      </c>
      <c r="P136" s="11">
        <v>102</v>
      </c>
    </row>
    <row r="137" spans="3:17" x14ac:dyDescent="0.25">
      <c r="C137" s="134"/>
      <c r="D137" s="135"/>
      <c r="E137" s="5" t="s">
        <v>79</v>
      </c>
      <c r="F137" s="12">
        <v>0</v>
      </c>
      <c r="G137" s="12">
        <v>0</v>
      </c>
      <c r="H137" s="30">
        <v>0</v>
      </c>
      <c r="I137" s="30">
        <v>0</v>
      </c>
      <c r="J137" s="13">
        <v>0</v>
      </c>
      <c r="K137" s="13">
        <v>0</v>
      </c>
      <c r="L137" s="14">
        <v>0</v>
      </c>
      <c r="M137" s="14">
        <v>0</v>
      </c>
      <c r="N137" s="10">
        <v>0</v>
      </c>
      <c r="O137" s="10">
        <v>0</v>
      </c>
      <c r="P137" s="11">
        <v>0</v>
      </c>
    </row>
    <row r="138" spans="3:17" x14ac:dyDescent="0.25">
      <c r="C138" s="127" t="s">
        <v>49</v>
      </c>
      <c r="D138" s="130">
        <v>5213</v>
      </c>
      <c r="E138" s="5" t="s">
        <v>84</v>
      </c>
      <c r="F138" s="12">
        <v>0</v>
      </c>
      <c r="G138" s="12">
        <v>0</v>
      </c>
      <c r="H138" s="30">
        <v>0</v>
      </c>
      <c r="I138" s="30">
        <v>0</v>
      </c>
      <c r="J138" s="13">
        <v>0</v>
      </c>
      <c r="K138" s="13">
        <v>21</v>
      </c>
      <c r="L138" s="14">
        <v>0</v>
      </c>
      <c r="M138" s="14">
        <v>0</v>
      </c>
      <c r="N138" s="10">
        <v>0</v>
      </c>
      <c r="O138" s="10">
        <v>0</v>
      </c>
      <c r="P138" s="11">
        <v>0</v>
      </c>
    </row>
    <row r="139" spans="3:17" x14ac:dyDescent="0.25">
      <c r="C139" s="128"/>
      <c r="D139" s="131"/>
      <c r="E139" s="5" t="s">
        <v>90</v>
      </c>
      <c r="F139" s="12">
        <v>5</v>
      </c>
      <c r="G139" s="12">
        <v>0</v>
      </c>
      <c r="H139" s="30">
        <v>5</v>
      </c>
      <c r="I139" s="30">
        <v>0</v>
      </c>
      <c r="J139" s="13">
        <v>20</v>
      </c>
      <c r="K139" s="13">
        <v>187</v>
      </c>
      <c r="L139" s="14">
        <v>30</v>
      </c>
      <c r="M139" s="14">
        <v>65</v>
      </c>
      <c r="N139" s="10">
        <v>30</v>
      </c>
      <c r="O139" s="10">
        <v>0</v>
      </c>
      <c r="P139" s="11">
        <v>30</v>
      </c>
    </row>
    <row r="140" spans="3:17" x14ac:dyDescent="0.25">
      <c r="C140" s="129"/>
      <c r="D140" s="136"/>
      <c r="E140" s="5" t="s">
        <v>79</v>
      </c>
      <c r="F140" s="12">
        <v>0</v>
      </c>
      <c r="G140" s="12">
        <v>0</v>
      </c>
      <c r="H140" s="30">
        <v>0</v>
      </c>
      <c r="I140" s="30">
        <v>0</v>
      </c>
      <c r="J140" s="13">
        <v>0</v>
      </c>
      <c r="K140" s="13">
        <v>91</v>
      </c>
      <c r="L140" s="14">
        <v>0</v>
      </c>
      <c r="M140" s="14">
        <v>0</v>
      </c>
      <c r="N140" s="10">
        <v>0</v>
      </c>
      <c r="O140" s="10">
        <v>0</v>
      </c>
      <c r="P140" s="11">
        <v>0</v>
      </c>
    </row>
    <row r="141" spans="3:17" x14ac:dyDescent="0.25">
      <c r="C141" s="134" t="s">
        <v>50</v>
      </c>
      <c r="D141" s="135">
        <v>5299</v>
      </c>
      <c r="E141" s="5" t="s">
        <v>90</v>
      </c>
      <c r="F141" s="12">
        <v>20</v>
      </c>
      <c r="G141" s="12">
        <v>7</v>
      </c>
      <c r="H141" s="30">
        <v>20</v>
      </c>
      <c r="I141" s="30">
        <v>0</v>
      </c>
      <c r="J141" s="13">
        <v>20</v>
      </c>
      <c r="K141" s="13">
        <v>119</v>
      </c>
      <c r="L141" s="14">
        <v>20</v>
      </c>
      <c r="M141" s="14">
        <v>242</v>
      </c>
      <c r="N141" s="10">
        <v>0</v>
      </c>
      <c r="O141" s="10">
        <v>10</v>
      </c>
      <c r="P141" s="11">
        <v>30</v>
      </c>
    </row>
    <row r="142" spans="3:17" x14ac:dyDescent="0.25">
      <c r="C142" s="134"/>
      <c r="D142" s="135"/>
      <c r="E142" s="5" t="s">
        <v>79</v>
      </c>
      <c r="F142" s="12">
        <v>0</v>
      </c>
      <c r="G142" s="12">
        <v>0</v>
      </c>
      <c r="H142" s="30">
        <v>0</v>
      </c>
      <c r="I142" s="30">
        <v>0</v>
      </c>
      <c r="J142" s="13">
        <v>0</v>
      </c>
      <c r="K142" s="13">
        <v>0</v>
      </c>
      <c r="L142" s="14">
        <v>0</v>
      </c>
      <c r="M142" s="14">
        <v>0</v>
      </c>
      <c r="N142" s="10">
        <v>7530</v>
      </c>
      <c r="O142" s="10">
        <v>7640</v>
      </c>
      <c r="P142" s="11">
        <v>0</v>
      </c>
      <c r="Q142" s="63">
        <v>7</v>
      </c>
    </row>
    <row r="143" spans="3:17" x14ac:dyDescent="0.25">
      <c r="C143" s="134" t="s">
        <v>51</v>
      </c>
      <c r="D143" s="135">
        <v>5311</v>
      </c>
      <c r="E143" s="5" t="s">
        <v>90</v>
      </c>
      <c r="F143" s="12">
        <v>10</v>
      </c>
      <c r="G143" s="12">
        <v>0</v>
      </c>
      <c r="H143" s="30">
        <v>10</v>
      </c>
      <c r="I143" s="30">
        <v>5</v>
      </c>
      <c r="J143" s="13">
        <v>10</v>
      </c>
      <c r="K143" s="13">
        <v>3</v>
      </c>
      <c r="L143" s="14">
        <v>10</v>
      </c>
      <c r="M143" s="14">
        <v>2</v>
      </c>
      <c r="N143" s="10">
        <v>10</v>
      </c>
      <c r="O143" s="10">
        <v>5</v>
      </c>
      <c r="P143" s="11">
        <v>10</v>
      </c>
    </row>
    <row r="144" spans="3:17" x14ac:dyDescent="0.25">
      <c r="C144" s="134"/>
      <c r="D144" s="135"/>
      <c r="E144" s="5" t="s">
        <v>79</v>
      </c>
      <c r="F144" s="12">
        <v>0</v>
      </c>
      <c r="G144" s="12">
        <v>0</v>
      </c>
      <c r="H144" s="30">
        <v>0</v>
      </c>
      <c r="I144" s="30">
        <v>0</v>
      </c>
      <c r="J144" s="13">
        <v>0</v>
      </c>
      <c r="K144" s="13">
        <v>0</v>
      </c>
      <c r="L144" s="14">
        <v>0</v>
      </c>
      <c r="M144" s="14">
        <v>0</v>
      </c>
      <c r="N144" s="10">
        <v>0</v>
      </c>
      <c r="O144" s="10">
        <v>0</v>
      </c>
      <c r="P144" s="11">
        <v>0</v>
      </c>
    </row>
    <row r="145" spans="3:17" x14ac:dyDescent="0.25">
      <c r="C145" s="127" t="s">
        <v>52</v>
      </c>
      <c r="D145" s="130">
        <v>5512</v>
      </c>
      <c r="E145" s="5" t="s">
        <v>84</v>
      </c>
      <c r="F145" s="12">
        <v>0</v>
      </c>
      <c r="G145" s="12">
        <v>11</v>
      </c>
      <c r="H145" s="30">
        <v>0</v>
      </c>
      <c r="I145" s="30">
        <v>0</v>
      </c>
      <c r="J145" s="13">
        <v>0</v>
      </c>
      <c r="K145" s="13">
        <v>3</v>
      </c>
      <c r="L145" s="14">
        <v>0</v>
      </c>
      <c r="M145" s="14">
        <v>0</v>
      </c>
      <c r="N145" s="10">
        <v>0</v>
      </c>
      <c r="O145" s="10">
        <v>0</v>
      </c>
      <c r="P145" s="11">
        <v>0</v>
      </c>
    </row>
    <row r="146" spans="3:17" x14ac:dyDescent="0.25">
      <c r="C146" s="128"/>
      <c r="D146" s="131"/>
      <c r="E146" s="5" t="s">
        <v>90</v>
      </c>
      <c r="F146" s="12">
        <v>700</v>
      </c>
      <c r="G146" s="12">
        <v>444</v>
      </c>
      <c r="H146" s="30">
        <v>727</v>
      </c>
      <c r="I146" s="30">
        <v>500</v>
      </c>
      <c r="J146" s="13">
        <v>717</v>
      </c>
      <c r="K146" s="13">
        <v>731</v>
      </c>
      <c r="L146" s="14">
        <v>744</v>
      </c>
      <c r="M146" s="14">
        <v>272</v>
      </c>
      <c r="N146" s="10">
        <v>1001</v>
      </c>
      <c r="O146" s="10">
        <v>650</v>
      </c>
      <c r="P146" s="11">
        <v>775</v>
      </c>
    </row>
    <row r="147" spans="3:17" x14ac:dyDescent="0.25">
      <c r="C147" s="129"/>
      <c r="D147" s="136"/>
      <c r="E147" s="5" t="s">
        <v>79</v>
      </c>
      <c r="F147" s="12">
        <v>0</v>
      </c>
      <c r="G147" s="12">
        <v>0</v>
      </c>
      <c r="H147" s="30">
        <v>0</v>
      </c>
      <c r="I147" s="30">
        <v>189</v>
      </c>
      <c r="J147" s="13">
        <v>0</v>
      </c>
      <c r="K147" s="13">
        <v>1033</v>
      </c>
      <c r="L147" s="14">
        <v>0</v>
      </c>
      <c r="M147" s="14">
        <v>0</v>
      </c>
      <c r="N147" s="10">
        <v>0</v>
      </c>
      <c r="O147" s="10">
        <v>425</v>
      </c>
      <c r="P147" s="11">
        <v>0</v>
      </c>
    </row>
    <row r="148" spans="3:17" x14ac:dyDescent="0.25">
      <c r="C148" s="134" t="s">
        <v>53</v>
      </c>
      <c r="D148" s="135">
        <v>6112</v>
      </c>
      <c r="E148" s="5" t="s">
        <v>90</v>
      </c>
      <c r="F148" s="12">
        <v>3202</v>
      </c>
      <c r="G148" s="12">
        <v>2873</v>
      </c>
      <c r="H148" s="30">
        <v>3011</v>
      </c>
      <c r="I148" s="30">
        <v>2940</v>
      </c>
      <c r="J148" s="13">
        <v>3391</v>
      </c>
      <c r="K148" s="13">
        <v>2944</v>
      </c>
      <c r="L148" s="14">
        <v>3205</v>
      </c>
      <c r="M148" s="14">
        <v>3253</v>
      </c>
      <c r="N148" s="10">
        <v>3625</v>
      </c>
      <c r="O148" s="10">
        <v>3420</v>
      </c>
      <c r="P148" s="11">
        <v>3275</v>
      </c>
    </row>
    <row r="149" spans="3:17" x14ac:dyDescent="0.25">
      <c r="C149" s="134"/>
      <c r="D149" s="135"/>
      <c r="E149" s="5" t="s">
        <v>79</v>
      </c>
      <c r="F149" s="12">
        <v>0</v>
      </c>
      <c r="G149" s="12">
        <v>0</v>
      </c>
      <c r="H149" s="30">
        <v>0</v>
      </c>
      <c r="I149" s="30">
        <v>0</v>
      </c>
      <c r="J149" s="13">
        <v>0</v>
      </c>
      <c r="K149" s="13">
        <v>0</v>
      </c>
      <c r="L149" s="14">
        <v>0</v>
      </c>
      <c r="M149" s="14">
        <v>0</v>
      </c>
      <c r="N149" s="10">
        <v>0</v>
      </c>
      <c r="O149" s="10">
        <v>0</v>
      </c>
      <c r="P149" s="11">
        <v>0</v>
      </c>
    </row>
    <row r="150" spans="3:17" x14ac:dyDescent="0.25">
      <c r="C150" s="134" t="s">
        <v>75</v>
      </c>
      <c r="D150" s="135" t="s">
        <v>83</v>
      </c>
      <c r="E150" s="5" t="s">
        <v>90</v>
      </c>
      <c r="F150" s="12">
        <v>150</v>
      </c>
      <c r="G150" s="12">
        <v>350</v>
      </c>
      <c r="H150" s="30">
        <v>0</v>
      </c>
      <c r="I150" s="30">
        <v>162</v>
      </c>
      <c r="J150" s="13">
        <v>160</v>
      </c>
      <c r="K150" s="13">
        <v>155</v>
      </c>
      <c r="L150" s="14">
        <v>160</v>
      </c>
      <c r="M150" s="14">
        <v>151</v>
      </c>
      <c r="N150" s="10">
        <v>180</v>
      </c>
      <c r="O150" s="10">
        <v>200</v>
      </c>
      <c r="P150" s="11">
        <v>180</v>
      </c>
    </row>
    <row r="151" spans="3:17" x14ac:dyDescent="0.25">
      <c r="C151" s="134"/>
      <c r="D151" s="135"/>
      <c r="E151" s="5" t="s">
        <v>79</v>
      </c>
      <c r="F151" s="12">
        <v>0</v>
      </c>
      <c r="G151" s="12">
        <v>0</v>
      </c>
      <c r="H151" s="30">
        <v>0</v>
      </c>
      <c r="I151" s="30">
        <v>0</v>
      </c>
      <c r="J151" s="13">
        <v>0</v>
      </c>
      <c r="K151" s="13">
        <v>0</v>
      </c>
      <c r="L151" s="14">
        <v>0</v>
      </c>
      <c r="M151" s="14">
        <v>0</v>
      </c>
      <c r="N151" s="10">
        <v>0</v>
      </c>
      <c r="O151" s="10">
        <v>0</v>
      </c>
      <c r="P151" s="11">
        <v>0</v>
      </c>
    </row>
    <row r="152" spans="3:17" x14ac:dyDescent="0.25">
      <c r="C152" s="127" t="s">
        <v>54</v>
      </c>
      <c r="D152" s="130">
        <v>6171</v>
      </c>
      <c r="E152" s="5" t="s">
        <v>84</v>
      </c>
      <c r="F152" s="12">
        <v>6</v>
      </c>
      <c r="G152" s="12">
        <v>12</v>
      </c>
      <c r="H152" s="30">
        <v>6</v>
      </c>
      <c r="I152" s="30">
        <v>12</v>
      </c>
      <c r="J152" s="13">
        <v>10</v>
      </c>
      <c r="K152" s="13">
        <v>50</v>
      </c>
      <c r="L152" s="14">
        <v>10</v>
      </c>
      <c r="M152" s="14">
        <v>7</v>
      </c>
      <c r="N152" s="10">
        <v>10</v>
      </c>
      <c r="O152" s="10">
        <v>30</v>
      </c>
      <c r="P152" s="11">
        <v>50</v>
      </c>
    </row>
    <row r="153" spans="3:17" x14ac:dyDescent="0.25">
      <c r="C153" s="128"/>
      <c r="D153" s="131"/>
      <c r="E153" s="5" t="s">
        <v>90</v>
      </c>
      <c r="F153" s="12">
        <v>11942</v>
      </c>
      <c r="G153" s="12">
        <v>11878</v>
      </c>
      <c r="H153" s="30">
        <v>12822</v>
      </c>
      <c r="I153" s="30">
        <v>11474</v>
      </c>
      <c r="J153" s="13">
        <v>12295</v>
      </c>
      <c r="K153" s="13">
        <v>12178</v>
      </c>
      <c r="L153" s="14">
        <v>12244</v>
      </c>
      <c r="M153" s="14">
        <v>12454</v>
      </c>
      <c r="N153" s="10">
        <v>13729</v>
      </c>
      <c r="O153" s="10">
        <v>12600</v>
      </c>
      <c r="P153" s="11">
        <v>14840</v>
      </c>
      <c r="Q153" s="65">
        <v>8</v>
      </c>
    </row>
    <row r="154" spans="3:17" x14ac:dyDescent="0.25">
      <c r="C154" s="129"/>
      <c r="D154" s="136"/>
      <c r="E154" s="5" t="s">
        <v>79</v>
      </c>
      <c r="F154" s="12">
        <v>400</v>
      </c>
      <c r="G154" s="12">
        <v>3705</v>
      </c>
      <c r="H154" s="30">
        <v>585</v>
      </c>
      <c r="I154" s="30">
        <v>332</v>
      </c>
      <c r="J154" s="13">
        <v>0</v>
      </c>
      <c r="K154" s="13">
        <v>91</v>
      </c>
      <c r="L154" s="14">
        <v>0</v>
      </c>
      <c r="M154" s="14">
        <v>0</v>
      </c>
      <c r="N154" s="10">
        <v>0</v>
      </c>
      <c r="O154" s="10">
        <v>0</v>
      </c>
      <c r="P154" s="11">
        <v>0</v>
      </c>
    </row>
    <row r="155" spans="3:17" x14ac:dyDescent="0.25">
      <c r="C155" s="127" t="s">
        <v>55</v>
      </c>
      <c r="D155" s="130">
        <v>6310</v>
      </c>
      <c r="E155" s="5" t="s">
        <v>84</v>
      </c>
      <c r="F155" s="12">
        <v>720</v>
      </c>
      <c r="G155" s="12">
        <v>10027</v>
      </c>
      <c r="H155" s="30">
        <v>710</v>
      </c>
      <c r="I155" s="30">
        <v>473</v>
      </c>
      <c r="J155" s="13">
        <v>200</v>
      </c>
      <c r="K155" s="13">
        <v>3</v>
      </c>
      <c r="L155" s="14">
        <v>80</v>
      </c>
      <c r="M155" s="14">
        <v>0</v>
      </c>
      <c r="N155" s="10">
        <v>2</v>
      </c>
      <c r="O155" s="10">
        <v>0</v>
      </c>
      <c r="P155" s="11">
        <v>2</v>
      </c>
    </row>
    <row r="156" spans="3:17" x14ac:dyDescent="0.25">
      <c r="C156" s="128"/>
      <c r="D156" s="131"/>
      <c r="E156" s="5" t="s">
        <v>90</v>
      </c>
      <c r="F156" s="12">
        <v>90</v>
      </c>
      <c r="G156" s="12">
        <v>56</v>
      </c>
      <c r="H156" s="30">
        <v>100</v>
      </c>
      <c r="I156" s="30">
        <v>59</v>
      </c>
      <c r="J156" s="13">
        <v>100</v>
      </c>
      <c r="K156" s="13">
        <v>65</v>
      </c>
      <c r="L156" s="14">
        <v>70</v>
      </c>
      <c r="M156" s="14">
        <v>55</v>
      </c>
      <c r="N156" s="10">
        <v>70</v>
      </c>
      <c r="O156" s="10">
        <v>520</v>
      </c>
      <c r="P156" s="11">
        <v>670</v>
      </c>
    </row>
    <row r="157" spans="3:17" x14ac:dyDescent="0.25">
      <c r="C157" s="129"/>
      <c r="D157" s="136"/>
      <c r="E157" s="5" t="s">
        <v>79</v>
      </c>
      <c r="F157" s="12">
        <v>0</v>
      </c>
      <c r="G157" s="12">
        <v>0</v>
      </c>
      <c r="H157" s="30">
        <v>0</v>
      </c>
      <c r="I157" s="30">
        <v>0</v>
      </c>
      <c r="J157" s="13">
        <v>0</v>
      </c>
      <c r="K157" s="13">
        <v>0</v>
      </c>
      <c r="L157" s="14">
        <v>0</v>
      </c>
      <c r="M157" s="14">
        <v>0</v>
      </c>
      <c r="N157" s="10">
        <v>0</v>
      </c>
      <c r="O157" s="10">
        <v>0</v>
      </c>
      <c r="P157" s="11">
        <v>0</v>
      </c>
    </row>
    <row r="158" spans="3:17" x14ac:dyDescent="0.25">
      <c r="C158" s="134" t="s">
        <v>56</v>
      </c>
      <c r="D158" s="135">
        <v>6320</v>
      </c>
      <c r="E158" s="5" t="s">
        <v>90</v>
      </c>
      <c r="F158" s="12">
        <v>160</v>
      </c>
      <c r="G158" s="12">
        <v>192</v>
      </c>
      <c r="H158" s="30">
        <v>195</v>
      </c>
      <c r="I158" s="30">
        <v>254</v>
      </c>
      <c r="J158" s="13">
        <v>280</v>
      </c>
      <c r="K158" s="13">
        <v>281</v>
      </c>
      <c r="L158" s="14">
        <v>300</v>
      </c>
      <c r="M158" s="14">
        <v>292</v>
      </c>
      <c r="N158" s="10">
        <v>300</v>
      </c>
      <c r="O158" s="10">
        <v>385</v>
      </c>
      <c r="P158" s="11">
        <v>420</v>
      </c>
    </row>
    <row r="159" spans="3:17" x14ac:dyDescent="0.25">
      <c r="C159" s="134"/>
      <c r="D159" s="135"/>
      <c r="E159" s="5" t="s">
        <v>79</v>
      </c>
      <c r="F159" s="12">
        <v>0</v>
      </c>
      <c r="G159" s="12">
        <v>0</v>
      </c>
      <c r="H159" s="30">
        <v>0</v>
      </c>
      <c r="I159" s="30">
        <v>0</v>
      </c>
      <c r="J159" s="13">
        <v>0</v>
      </c>
      <c r="K159" s="13">
        <v>0</v>
      </c>
      <c r="L159" s="14">
        <v>0</v>
      </c>
      <c r="M159" s="14">
        <v>0</v>
      </c>
      <c r="N159" s="10">
        <v>0</v>
      </c>
      <c r="O159" s="10">
        <v>0</v>
      </c>
      <c r="P159" s="11">
        <v>0</v>
      </c>
    </row>
    <row r="160" spans="3:17" x14ac:dyDescent="0.25">
      <c r="C160" s="127" t="s">
        <v>57</v>
      </c>
      <c r="D160" s="130">
        <v>6399</v>
      </c>
      <c r="E160" s="5" t="s">
        <v>84</v>
      </c>
      <c r="F160" s="12">
        <v>0</v>
      </c>
      <c r="G160" s="12">
        <v>121</v>
      </c>
      <c r="H160" s="30">
        <v>0</v>
      </c>
      <c r="I160" s="30">
        <v>0</v>
      </c>
      <c r="J160" s="13">
        <v>0</v>
      </c>
      <c r="K160" s="13">
        <v>0</v>
      </c>
      <c r="L160" s="14">
        <v>0</v>
      </c>
      <c r="M160" s="14">
        <v>0</v>
      </c>
      <c r="N160" s="10">
        <v>0</v>
      </c>
      <c r="O160" s="10">
        <v>0</v>
      </c>
      <c r="P160" s="11">
        <v>0</v>
      </c>
    </row>
    <row r="161" spans="3:16" x14ac:dyDescent="0.25">
      <c r="C161" s="128"/>
      <c r="D161" s="131"/>
      <c r="E161" s="5" t="s">
        <v>90</v>
      </c>
      <c r="F161" s="12">
        <v>3356</v>
      </c>
      <c r="G161" s="12">
        <v>-449</v>
      </c>
      <c r="H161" s="30">
        <v>-12650</v>
      </c>
      <c r="I161" s="30">
        <v>-12343</v>
      </c>
      <c r="J161" s="13">
        <v>1300</v>
      </c>
      <c r="K161" s="13">
        <v>2635</v>
      </c>
      <c r="L161" s="14">
        <v>2000</v>
      </c>
      <c r="M161" s="14">
        <v>2608</v>
      </c>
      <c r="N161" s="10">
        <v>2000</v>
      </c>
      <c r="O161" s="10">
        <v>2700</v>
      </c>
      <c r="P161" s="11">
        <v>2000</v>
      </c>
    </row>
    <row r="162" spans="3:16" x14ac:dyDescent="0.25">
      <c r="C162" s="129"/>
      <c r="D162" s="136"/>
      <c r="E162" s="5" t="s">
        <v>79</v>
      </c>
      <c r="F162" s="12">
        <v>0</v>
      </c>
      <c r="G162" s="12">
        <v>0</v>
      </c>
      <c r="H162" s="30">
        <v>0</v>
      </c>
      <c r="I162" s="30">
        <v>0</v>
      </c>
      <c r="J162" s="13">
        <v>0</v>
      </c>
      <c r="K162" s="13">
        <v>0</v>
      </c>
      <c r="L162" s="14">
        <v>0</v>
      </c>
      <c r="M162" s="14">
        <v>0</v>
      </c>
      <c r="N162" s="10">
        <v>0</v>
      </c>
      <c r="O162" s="10">
        <v>0</v>
      </c>
      <c r="P162" s="11">
        <v>0</v>
      </c>
    </row>
    <row r="163" spans="3:16" x14ac:dyDescent="0.25">
      <c r="C163" s="134" t="s">
        <v>58</v>
      </c>
      <c r="D163" s="135">
        <v>6402</v>
      </c>
      <c r="E163" s="5" t="s">
        <v>90</v>
      </c>
      <c r="F163" s="12">
        <v>28</v>
      </c>
      <c r="G163" s="12">
        <v>26</v>
      </c>
      <c r="H163" s="30">
        <v>80</v>
      </c>
      <c r="I163" s="30">
        <v>26</v>
      </c>
      <c r="J163" s="13">
        <v>0</v>
      </c>
      <c r="K163" s="13">
        <v>0</v>
      </c>
      <c r="L163" s="14">
        <v>0</v>
      </c>
      <c r="M163" s="14">
        <v>0</v>
      </c>
      <c r="N163" s="10">
        <v>0</v>
      </c>
      <c r="O163" s="10">
        <v>5</v>
      </c>
      <c r="P163" s="11">
        <v>0</v>
      </c>
    </row>
    <row r="164" spans="3:16" x14ac:dyDescent="0.25">
      <c r="C164" s="134"/>
      <c r="D164" s="135"/>
      <c r="E164" s="5" t="s">
        <v>79</v>
      </c>
      <c r="F164" s="12">
        <v>0</v>
      </c>
      <c r="G164" s="12">
        <v>0</v>
      </c>
      <c r="H164" s="30">
        <v>0</v>
      </c>
      <c r="I164" s="30">
        <v>0</v>
      </c>
      <c r="J164" s="13">
        <v>0</v>
      </c>
      <c r="K164" s="13">
        <v>0</v>
      </c>
      <c r="L164" s="14">
        <v>0</v>
      </c>
      <c r="M164" s="14">
        <v>0</v>
      </c>
      <c r="N164" s="10">
        <v>0</v>
      </c>
      <c r="O164" s="10">
        <v>0</v>
      </c>
      <c r="P164" s="11">
        <v>0</v>
      </c>
    </row>
    <row r="165" spans="3:16" x14ac:dyDescent="0.25">
      <c r="C165" s="127" t="s">
        <v>59</v>
      </c>
      <c r="D165" s="130">
        <v>6409</v>
      </c>
      <c r="E165" s="5" t="s">
        <v>84</v>
      </c>
      <c r="F165" s="12">
        <v>0</v>
      </c>
      <c r="G165" s="12">
        <v>0</v>
      </c>
      <c r="H165" s="30">
        <v>0</v>
      </c>
      <c r="I165" s="30">
        <v>0</v>
      </c>
      <c r="J165" s="13">
        <v>0</v>
      </c>
      <c r="K165" s="13">
        <v>0</v>
      </c>
      <c r="L165" s="14">
        <v>0</v>
      </c>
      <c r="M165" s="14">
        <v>31</v>
      </c>
      <c r="N165" s="10">
        <v>0</v>
      </c>
      <c r="O165" s="10">
        <v>0</v>
      </c>
      <c r="P165" s="11">
        <v>0</v>
      </c>
    </row>
    <row r="166" spans="3:16" x14ac:dyDescent="0.25">
      <c r="C166" s="128"/>
      <c r="D166" s="131"/>
      <c r="E166" s="5" t="s">
        <v>90</v>
      </c>
      <c r="F166" s="12">
        <v>310</v>
      </c>
      <c r="G166" s="12">
        <v>339</v>
      </c>
      <c r="H166" s="30">
        <v>384</v>
      </c>
      <c r="I166" s="30">
        <v>409</v>
      </c>
      <c r="J166" s="13">
        <v>234</v>
      </c>
      <c r="K166" s="13">
        <v>417</v>
      </c>
      <c r="L166" s="14">
        <v>234</v>
      </c>
      <c r="M166" s="14">
        <v>314</v>
      </c>
      <c r="N166" s="10">
        <v>234</v>
      </c>
      <c r="O166" s="10">
        <v>315</v>
      </c>
      <c r="P166" s="11">
        <v>234</v>
      </c>
    </row>
    <row r="167" spans="3:16" ht="15.75" thickBot="1" x14ac:dyDescent="0.3">
      <c r="C167" s="133"/>
      <c r="D167" s="132"/>
      <c r="E167" s="7" t="s">
        <v>79</v>
      </c>
      <c r="F167" s="28">
        <v>0</v>
      </c>
      <c r="G167" s="28">
        <v>0</v>
      </c>
      <c r="H167" s="32">
        <v>0</v>
      </c>
      <c r="I167" s="32">
        <v>0</v>
      </c>
      <c r="J167" s="38">
        <v>0</v>
      </c>
      <c r="K167" s="38">
        <v>0</v>
      </c>
      <c r="L167" s="24">
        <v>0</v>
      </c>
      <c r="M167" s="24">
        <v>0</v>
      </c>
      <c r="N167" s="15">
        <v>0</v>
      </c>
      <c r="O167" s="15">
        <v>0</v>
      </c>
      <c r="P167" s="16">
        <v>0</v>
      </c>
    </row>
    <row r="168" spans="3:16" x14ac:dyDescent="0.25">
      <c r="C168" s="39" t="s">
        <v>92</v>
      </c>
      <c r="D168" s="40"/>
      <c r="E168" s="40"/>
      <c r="F168" s="41">
        <f>(SUM(F7:F25))+F30+F33+F36+F48+F51+F54+F62+F65+F68+F77+F80+F83+F88+F95+F98+F101+F104+F109+F112+F119+F122+F125+F130+F145+F152+F155+F160</f>
        <v>118910</v>
      </c>
      <c r="G168" s="41">
        <f>(SUM(G7:G25))+G30+G33+G36+G48+G51+G54+G62+G65+G68+G77+G80+G83+G88+G95+G98+G101+G104+G109+G112+G119+G122+G125+G130+G145+G152+G155+G160+G39+G59+G133+G138</f>
        <v>135576</v>
      </c>
      <c r="H168" s="42">
        <f>(SUM(H7:H25))+H30+H33+H36+H48+H51+H54+H62+H65+H68+H77+H80+H83+H88+H95+H98+H101+H104+H109+H112+H119+H122+H125+H130+H145+H152+H155+H160</f>
        <v>120890</v>
      </c>
      <c r="I168" s="42">
        <f>(SUM(I7:I25))+I30+I33+I36+I48+I51+I54+I62+I65+I68+I77+I80+I83+I88+I95+I98+I101+I104+I109+I112+I119+I122+I125+I130+I145+I152+I155+I160+I39+I59+I133+I138</f>
        <v>126828</v>
      </c>
      <c r="J168" s="43">
        <f>(SUM(J7:J25))+J30+J33+J36+J48+J51+J54+J62+J65+J68+J77+J80+J83+J88+J95+J98+J101+J104+J109+J112+J119+J122+J125+J130+J145+J152+J155+J160</f>
        <v>127710</v>
      </c>
      <c r="K168" s="43">
        <f>(SUM(K7:K25))+K30+K33+K36+K48+K51+K54+K62+K65+K68+K77+K80+K83+K88+K95+K98+K101+K104+K109+K112+K119+K122+K125+K130+K145+K152+K155+K160+K39+K59+K133+K138</f>
        <v>123243</v>
      </c>
      <c r="L168" s="44">
        <f>(SUM(L7:L25))+L30+L33+L36+L48+L51+L54+L62+L65+L68+L77+L80+L83+L88+L95+L98+L101+L104+L109+L112+L119+L122+L125+L130+L145+L152+L155+L160+L165+L133</f>
        <v>142155</v>
      </c>
      <c r="M168" s="44">
        <f>(SUM(M7:M25))+M30+M33+M36+M48+M51+M54+M62+M65+M68+M77+M80+M83+M88+M95+M98+M101+M104+M109+M112+M119+M122+M125+M130+M145+M152+M155+M160+M39+M59+M133+M138+M165</f>
        <v>138616</v>
      </c>
      <c r="N168" s="45">
        <f>(SUM(N7:N25))+N30+N33+N36+N48+N51+N54+N62+N65+N68+N77+N80+N83+N88+N95+N98+N101+N104+N109+N112+N119+N122+N125+N130+N145+N152+N155+N160+N133</f>
        <v>135247</v>
      </c>
      <c r="O168" s="45">
        <f>(SUM(O7:O25))+O30+O33+O36+O48+O51+O54+O62+O65+O68+O77+O80+O83+O88+O95+O98+O101+O104+O109+O112+O119+O122+O125+O130+O145+O152+O155+O160+O39+O59+O133+O138</f>
        <v>138160</v>
      </c>
      <c r="P168" s="46">
        <f>(SUM(P7:P25))+P30+P33+P36+P48+P51+P54+P62+P65+P68+P77+P80+P83+P88+P95+P98+P101+P104+P109+P112+P119+P122+P125+P130+P145+P152+P155+P160+P165+P133</f>
        <v>158692</v>
      </c>
    </row>
    <row r="169" spans="3:16" x14ac:dyDescent="0.25">
      <c r="C169" s="39" t="s">
        <v>93</v>
      </c>
      <c r="D169" s="40"/>
      <c r="E169" s="40"/>
      <c r="F169" s="41">
        <f t="shared" ref="F169:G169" si="4">F28+F29+F31+F32+F34+F35+F37+F38+F40+F41+F42+F43+F44+F45+F46+F47+F49+F50+F52+F53+F55+F56+F57+F58+F60+F61+F63+F64+F66+F67+F69+F70+F71+F72+F73+F74+F75+F76+F78+F79+F81+F82+F84+F85+F86+F87+F89+F90+F91+F92+F93+F94+F96+F97+F99+F100+F102+F103+F105+F106+F107+F108+F110+F111+F113+F114+F115+F116+F117+F118+F120+F121+F123+F124+F126+F127+F128+F129+F131+F132+F134+F135+F136+F137+F139+F140+F141+F142+F143+F144+F146+F147+F148+F149+F150+F151+F153+F154+F156+F157+F158+F159+F161+F162+F163+F164+F166+F167</f>
        <v>212046</v>
      </c>
      <c r="G169" s="41">
        <f t="shared" si="4"/>
        <v>139367</v>
      </c>
      <c r="H169" s="42">
        <f t="shared" ref="H169:I169" si="5">H28+H29+H31+H32+H34+H35+H37+H38+H40+H41+H42+H43+H44+H45+H46+H47+H49+H50+H52+H53+H55+H56+H57+H58+H60+H61+H63+H64+H66+H67+H69+H70+H71+H72+H73+H74+H75+H76+H78+H79+H81+H82+H84+H85+H86+H87+H89+H90+H91+H92+H93+H94+H96+H97+H99+H100+H102+H103+H105+H106+H107+H108+H110+H111+H113+H114+H115+H116+H117+H118+H120+H121+H123+H124+H126+H127+H128+H129+H131+H132+H134+H135+H136+H137+H139+H140+H141+H142+H143+H144+H146+H147+H148+H149+H150+H151+H153+H154+H156+H157+H158+H159+H161+H162+H163+H164+H166+H167</f>
        <v>195750</v>
      </c>
      <c r="I169" s="42">
        <f t="shared" si="5"/>
        <v>193651</v>
      </c>
      <c r="J169" s="43">
        <f>J28+J29+J31+J32+J34+J35+J37+J38+J40+J41+J42+J43+J44+J45+J46+J47+J49+J50+J52+J53+J55+J56+J57+J58+J60+J61+J63+J64+J66+J67+J69+J70+J71+J72+J73+J74+J75+J76+J78+J79+J81+J82+J84+J85+J86+J87+J89+J90+J91+J92+J93+J94+J96+J97+J99+J100+J102+J103+J105+J106+J107+J108+J110+J111+J113+J114+J115+J116+J117+J118+J120+J121+J123+J124+J126+J127+J128+J129+J131+J132+J134+J135+J136+J137+J139+J140+J141+J142+J143+J144+J146+J147+J148+J149+J150+J151+J153+J154+J156+J157+J158+J159+J161+J162+J163+J164+J166+J167</f>
        <v>125037</v>
      </c>
      <c r="K169" s="43">
        <f>K28+K29+K31+K32+K34+K35+K37+K38+K40+K41+K42+K43+K44+K45+K46+K47+K49+K50+K52+K53+K55+K56+K57+K58+K60+K61+K63+K64+K66+K67+K69+K70+K71+K72+K73+K74+K75+K76+K78+K79+K81+K82+K84+K85+K86+K87+K89+K90+K91+K92+K93+K94+K96+K97+K99+K100+K102+K103+K105+K106+K107+K108+K110+K111+K113+K114+K115+K116+K117+K118+K120+K121+K123+K124+K126+K127+K128+K129+K131+K132+K134+K135+K136+K137+K139+K140+K141+K142+K143+K144+K146+K147+K148+K149+K150+K151+K153+K154+K156+K157+K158+K159+K161+K162+K163+K164+K166+K167</f>
        <v>131943</v>
      </c>
      <c r="L169" s="44">
        <f t="shared" ref="L169:M169" si="6">L28+L29+L31+L32+L34+L35+L37+L38+L40+L41+L42+L43+L44+L45+L46+L47+L49+L50+L52+L53+L55+L56+L57+L58+L60+L61+L63+L64+L66+L67+L69+L70+L71+L72+L73+L74+L75+L76+L78+L79+L81+L82+L84+L85+L86+L87+L89+L90+L91+L92+L93+L94+L96+L97+L99+L100+L102+L103+L105+L106+L107+L108+L110+L111+L113+L114+L115+L116+L117+L118+L120+L121+L123+L124+L126+L127+L128+L129+L131+L132+L134+L135+L136+L137+L139+L140+L141+L142+L143+L144+L146+L147+L148+L149+L150+L151+L153+L154+L156+L157+L158+L159+L161+L162+L163+L164+L166+L167</f>
        <v>142155</v>
      </c>
      <c r="M169" s="44">
        <f t="shared" si="6"/>
        <v>141631</v>
      </c>
      <c r="N169" s="45">
        <f t="shared" ref="N169:P169" si="7">N28+N29+N31+N32+N34+N35+N37+N38+N40+N41+N42+N43+N44+N45+N46+N47+N49+N50+N52+N53+N55+N56+N57+N58+N60+N61+N63+N64+N66+N67+N69+N70+N71+N72+N73+N74+N75+N76+N78+N79+N81+N82+N84+N85+N86+N87+N89+N90+N91+N92+N93+N94+N96+N97+N99+N100+N102+N103+N105+N106+N107+N108+N110+N111+N113+N114+N115+N116+N117+N118+N120+N121+N123+N124+N126+N127+N128+N129+N131+N132+N134+N135+N136+N137+N139+N140+N141+N142+N143+N144+N146+N147+N148+N149+N150+N151+N153+N154+N156+N157+N158+N159+N161+N162+N163+N164+N166+N167</f>
        <v>129747</v>
      </c>
      <c r="O169" s="45">
        <f>O28+O29+O31+O32+O34+O35+O37+O38+O40+O41+O42+O43+O44+O45+O46+O47+O49+O50+O52+O53+O55+O56+O57+O58+O60+O61+O63+O64+O66+O67+O69+O70+O71+O72+O73+O74+O75+O76+O78+O79+O81+O82+O84+O85+O86+O87+O89+O90+O91+O92+O93+O94+O96+O97+O99+O100+O102+O103+O105+O106+O107+O108+O110+O111+O113+O114+O115+O116+O117+O118+O120+O121+O123+O124+O126+O127+O128+O129+O131+O132+O134+O135+O136+O137+O139+O140+O141+O142+O143+O144+O146+O147+O148+O149+O150+O151+O153+O154+O156+O157+O158+O159+O161+O162+O163+O164+O166+O167</f>
        <v>131019</v>
      </c>
      <c r="P169" s="46">
        <f t="shared" si="7"/>
        <v>157112</v>
      </c>
    </row>
    <row r="170" spans="3:16" ht="15.75" thickBot="1" x14ac:dyDescent="0.3">
      <c r="C170" s="47" t="s">
        <v>94</v>
      </c>
      <c r="D170" s="48"/>
      <c r="E170" s="48"/>
      <c r="F170" s="49">
        <f t="shared" ref="F170:G170" si="8">F29+F32+F35+F38+F41+F43+F45+F47+F50+F53+F56+F58+F61+F64+F67+F70+F72+F74+F76+F79+F82+F85+F87+F90+F92+F94+F97+F100+F103+F106+F108+F111+F114+F116+F118+F121+F124+F127+F129+F132+F135+F137+F140+F142+F144+F147+F149+F151+F154+F157+F159+F162+F164+F167</f>
        <v>144592</v>
      </c>
      <c r="G170" s="49">
        <f t="shared" si="8"/>
        <v>73723</v>
      </c>
      <c r="H170" s="50">
        <f t="shared" ref="H170:I170" si="9">H29+H32+H35+H38+H41+H43+H45+H47+H50+H53+H56+H58+H61+H64+H67+H70+H72+H74+H76+H79+H82+H85+H87+H90+H92+H94+H97+H100+H103+H106+H108+H111+H114+H116+H118+H121+H124+H127+H129+H132+H135+H137+H140+H142+H144+H147+H149+H151+H154+H157+H159+H162+H164+H167</f>
        <v>141967</v>
      </c>
      <c r="I170" s="50">
        <f t="shared" si="9"/>
        <v>134984</v>
      </c>
      <c r="J170" s="51">
        <f>J29+J32+J35+J38+J41+J43+J45+J47+J50+J53+J56+J58+J61+J64+J67+J70+J72+J74+J76+J79+J82+J85+J87+J90+J92+J94+J97+J100+J103+J106+J108+J111+J114+J116+J118+J121+J124+J127+J129+J132+J135+J137+J140+J142+J144+J147+J149+J151+J154+J157+J159+J162+J164+J167</f>
        <v>48600</v>
      </c>
      <c r="K170" s="51">
        <f>K29+K32+K35+K38+K41+K43+K45+K47+K50+K53+K56+K58+K61+K64+K67+K70+K72+K74+K76+K79+K82+K85+K87+K90+K92+K94+K97+K100+K103+K106+K108+K111+K114+K116+K118+K121+K124+K127+K129+K132+K135+K137+K140+K142+K144+K147+K149+K151+K154+K157+K159+K162+K164+K167</f>
        <v>58484</v>
      </c>
      <c r="L170" s="52">
        <f t="shared" ref="L170:M170" si="10">L29+L32+L35+L38+L41+L43+L45+L47+L50+L53+L56+L58+L61+L64+L67+L70+L72+L74+L76+L79+L82+L85+L87+L90+L92+L94+L97+L100+L103+L106+L108+L111+L114+L116+L118+L121+L124+L127+L129+L132+L135+L137+L140+L142+L144+L147+L149+L151+L154+L157+L159+L162+L164+L167</f>
        <v>64600</v>
      </c>
      <c r="M170" s="52">
        <f t="shared" si="10"/>
        <v>69143</v>
      </c>
      <c r="N170" s="53">
        <f t="shared" ref="N170:P170" si="11">N29+N32+N35+N38+N41+N43+N45+N47+N50+N53+N56+N58+N61+N64+N67+N70+N72+N74+N76+N79+N82+N85+N87+N90+N92+N94+N97+N100+N103+N106+N108+N111+N114+N116+N118+N121+N124+N127+N129+N132+N135+N137+N140+N142+N144+N147+N149+N151+N154+N157+N159+N162+N164+N167</f>
        <v>46685</v>
      </c>
      <c r="O170" s="53">
        <f t="shared" si="11"/>
        <v>51562</v>
      </c>
      <c r="P170" s="54">
        <f t="shared" si="11"/>
        <v>70150</v>
      </c>
    </row>
    <row r="171" spans="3:16" x14ac:dyDescent="0.25">
      <c r="L171" s="34"/>
      <c r="M171" s="34"/>
    </row>
    <row r="172" spans="3:16" x14ac:dyDescent="0.25">
      <c r="L172" s="34"/>
      <c r="M172" s="34"/>
    </row>
    <row r="173" spans="3:16" x14ac:dyDescent="0.25">
      <c r="D173" t="s">
        <v>98</v>
      </c>
      <c r="L173" s="34"/>
      <c r="M173" s="34"/>
    </row>
    <row r="175" spans="3:16" x14ac:dyDescent="0.25">
      <c r="D175">
        <v>1</v>
      </c>
      <c r="F175" t="s">
        <v>99</v>
      </c>
    </row>
    <row r="176" spans="3:16" x14ac:dyDescent="0.25">
      <c r="D176">
        <v>2</v>
      </c>
      <c r="F176" s="25" t="s">
        <v>100</v>
      </c>
    </row>
    <row r="177" spans="4:7" x14ac:dyDescent="0.25">
      <c r="D177">
        <v>3</v>
      </c>
      <c r="F177" t="s">
        <v>101</v>
      </c>
    </row>
    <row r="178" spans="4:7" x14ac:dyDescent="0.25">
      <c r="D178">
        <v>4</v>
      </c>
      <c r="F178" s="126" t="s">
        <v>102</v>
      </c>
      <c r="G178" s="126"/>
    </row>
    <row r="179" spans="4:7" x14ac:dyDescent="0.25">
      <c r="D179">
        <v>5</v>
      </c>
      <c r="F179" t="s">
        <v>103</v>
      </c>
    </row>
    <row r="180" spans="4:7" x14ac:dyDescent="0.25">
      <c r="D180">
        <v>6</v>
      </c>
      <c r="F180" t="s">
        <v>104</v>
      </c>
    </row>
    <row r="181" spans="4:7" x14ac:dyDescent="0.25">
      <c r="D181">
        <v>7</v>
      </c>
      <c r="F181" t="s">
        <v>112</v>
      </c>
    </row>
    <row r="182" spans="4:7" x14ac:dyDescent="0.25">
      <c r="D182">
        <v>8</v>
      </c>
      <c r="F182" t="s">
        <v>105</v>
      </c>
    </row>
    <row r="184" spans="4:7" x14ac:dyDescent="0.25">
      <c r="D184" t="s">
        <v>106</v>
      </c>
    </row>
    <row r="185" spans="4:7" x14ac:dyDescent="0.25">
      <c r="F185" t="s">
        <v>107</v>
      </c>
    </row>
    <row r="186" spans="4:7" x14ac:dyDescent="0.25">
      <c r="F186" t="s">
        <v>108</v>
      </c>
    </row>
    <row r="187" spans="4:7" x14ac:dyDescent="0.25">
      <c r="F187" t="s">
        <v>109</v>
      </c>
    </row>
    <row r="188" spans="4:7" x14ac:dyDescent="0.25">
      <c r="F188" t="s">
        <v>115</v>
      </c>
    </row>
    <row r="189" spans="4:7" x14ac:dyDescent="0.25">
      <c r="F189" t="s">
        <v>110</v>
      </c>
    </row>
    <row r="190" spans="4:7" x14ac:dyDescent="0.25">
      <c r="F190" t="s">
        <v>111</v>
      </c>
    </row>
    <row r="191" spans="4:7" x14ac:dyDescent="0.25">
      <c r="F191" t="s">
        <v>114</v>
      </c>
    </row>
    <row r="192" spans="4:7" x14ac:dyDescent="0.25">
      <c r="F192" t="s">
        <v>113</v>
      </c>
    </row>
  </sheetData>
  <autoFilter ref="C4:P172" xr:uid="{00000000-0009-0000-0000-000000000000}"/>
  <mergeCells count="117">
    <mergeCell ref="D155:D157"/>
    <mergeCell ref="C155:C157"/>
    <mergeCell ref="D160:D162"/>
    <mergeCell ref="C160:C162"/>
    <mergeCell ref="D59:D61"/>
    <mergeCell ref="C59:C61"/>
    <mergeCell ref="D62:D64"/>
    <mergeCell ref="C62:C64"/>
    <mergeCell ref="D65:D67"/>
    <mergeCell ref="C65:C67"/>
    <mergeCell ref="D68:D70"/>
    <mergeCell ref="C68:C70"/>
    <mergeCell ref="D77:D79"/>
    <mergeCell ref="C77:C79"/>
    <mergeCell ref="D80:D82"/>
    <mergeCell ref="C80:C82"/>
    <mergeCell ref="D83:D85"/>
    <mergeCell ref="C83:C85"/>
    <mergeCell ref="D88:D90"/>
    <mergeCell ref="C128:C129"/>
    <mergeCell ref="D119:D121"/>
    <mergeCell ref="C119:C121"/>
    <mergeCell ref="D122:D124"/>
    <mergeCell ref="C122:C124"/>
    <mergeCell ref="C71:C72"/>
    <mergeCell ref="D71:D72"/>
    <mergeCell ref="C73:C74"/>
    <mergeCell ref="D73:D74"/>
    <mergeCell ref="C75:C76"/>
    <mergeCell ref="D75:D76"/>
    <mergeCell ref="D152:D154"/>
    <mergeCell ref="C152:C154"/>
    <mergeCell ref="D54:D56"/>
    <mergeCell ref="C54:C56"/>
    <mergeCell ref="D101:D103"/>
    <mergeCell ref="C101:C103"/>
    <mergeCell ref="D104:D106"/>
    <mergeCell ref="C104:C106"/>
    <mergeCell ref="C107:C108"/>
    <mergeCell ref="D107:D108"/>
    <mergeCell ref="C115:C116"/>
    <mergeCell ref="D115:D116"/>
    <mergeCell ref="D109:D111"/>
    <mergeCell ref="C109:C111"/>
    <mergeCell ref="D112:D114"/>
    <mergeCell ref="C112:C114"/>
    <mergeCell ref="C148:C149"/>
    <mergeCell ref="D48:D50"/>
    <mergeCell ref="N6:O6"/>
    <mergeCell ref="D5:D6"/>
    <mergeCell ref="E5:E6"/>
    <mergeCell ref="F6:G6"/>
    <mergeCell ref="H6:I6"/>
    <mergeCell ref="J6:K6"/>
    <mergeCell ref="C5:C6"/>
    <mergeCell ref="C42:C43"/>
    <mergeCell ref="D42:D43"/>
    <mergeCell ref="D28:D29"/>
    <mergeCell ref="C30:C32"/>
    <mergeCell ref="D30:D32"/>
    <mergeCell ref="C33:C35"/>
    <mergeCell ref="D33:D35"/>
    <mergeCell ref="C36:C38"/>
    <mergeCell ref="D36:D38"/>
    <mergeCell ref="L6:M6"/>
    <mergeCell ref="D39:D41"/>
    <mergeCell ref="C39:C41"/>
    <mergeCell ref="C28:C29"/>
    <mergeCell ref="C48:C50"/>
    <mergeCell ref="D98:D100"/>
    <mergeCell ref="D46:D47"/>
    <mergeCell ref="C44:C45"/>
    <mergeCell ref="D44:D45"/>
    <mergeCell ref="C46:C47"/>
    <mergeCell ref="C141:C142"/>
    <mergeCell ref="D141:D142"/>
    <mergeCell ref="D145:D147"/>
    <mergeCell ref="C145:C147"/>
    <mergeCell ref="C57:C58"/>
    <mergeCell ref="D57:D58"/>
    <mergeCell ref="C86:C87"/>
    <mergeCell ref="C93:C94"/>
    <mergeCell ref="D93:D94"/>
    <mergeCell ref="D51:D53"/>
    <mergeCell ref="C51:C53"/>
    <mergeCell ref="D138:D140"/>
    <mergeCell ref="C138:C140"/>
    <mergeCell ref="D133:D135"/>
    <mergeCell ref="C98:C100"/>
    <mergeCell ref="D125:D127"/>
    <mergeCell ref="C125:C127"/>
    <mergeCell ref="D130:D132"/>
    <mergeCell ref="C130:C132"/>
    <mergeCell ref="F178:G178"/>
    <mergeCell ref="C133:C135"/>
    <mergeCell ref="D165:D167"/>
    <mergeCell ref="C165:C167"/>
    <mergeCell ref="C163:C164"/>
    <mergeCell ref="D163:D164"/>
    <mergeCell ref="D86:D87"/>
    <mergeCell ref="C91:C92"/>
    <mergeCell ref="D91:D92"/>
    <mergeCell ref="C88:C90"/>
    <mergeCell ref="C117:C118"/>
    <mergeCell ref="D117:D118"/>
    <mergeCell ref="C158:C159"/>
    <mergeCell ref="D158:D159"/>
    <mergeCell ref="C150:C151"/>
    <mergeCell ref="D150:D151"/>
    <mergeCell ref="C143:C144"/>
    <mergeCell ref="D143:D144"/>
    <mergeCell ref="D148:D149"/>
    <mergeCell ref="C136:C137"/>
    <mergeCell ref="D136:D137"/>
    <mergeCell ref="D128:D129"/>
    <mergeCell ref="D95:D97"/>
    <mergeCell ref="C95:C97"/>
  </mergeCells>
  <hyperlinks>
    <hyperlink ref="Q14" location="List1!D175" display="List1!D175" xr:uid="{5C286781-8ADF-4B61-9CDF-F34C24B2DC05}"/>
    <hyperlink ref="Q24" location="List1!D176" display="List1!D176" xr:uid="{6ACB5AF4-C33E-4E10-A403-A22E6360BCCF}"/>
    <hyperlink ref="Q41" location="List1!D177" display="List1!D177" xr:uid="{B0AB002E-E818-4CF6-BC52-72B689D91835}"/>
    <hyperlink ref="Q61" location="List1!D178" display="List1!D178" xr:uid="{4B53995E-3BCB-451A-BB2C-A3A41FB61DA3}"/>
    <hyperlink ref="Q85" location="List1!D179" display="List1!D179" xr:uid="{A90A6445-3280-4EE3-9354-4686FF74541B}"/>
    <hyperlink ref="Q106" location="List1!D180" display="List1!D180" xr:uid="{39599249-F17C-404E-92EF-4E09F7751284}"/>
    <hyperlink ref="Q142" location="List1!D181" display="List1!D181" xr:uid="{227BC308-328D-4563-99DC-E169D41F82E5}"/>
    <hyperlink ref="Q153" location="List1!D182" display="List1!D182" xr:uid="{15492C26-90D6-4258-B4E3-443E81AE88FC}"/>
  </hyperlinks>
  <pageMargins left="0.7" right="0.7" top="0.78740157499999996" bottom="0.78740157499999996" header="0.3" footer="0.3"/>
  <pageSetup paperSize="8" scale="38" orientation="portrait" r:id="rId1"/>
  <ignoredErrors>
    <ignoredError sqref="G169:M169 G168:K168" formula="1"/>
    <ignoredError sqref="L27:M2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A0368-54DE-4CE8-8218-984FBCFBC3F4}">
  <dimension ref="B1:R83"/>
  <sheetViews>
    <sheetView workbookViewId="0">
      <selection activeCell="U102" sqref="U102"/>
    </sheetView>
  </sheetViews>
  <sheetFormatPr defaultRowHeight="15" x14ac:dyDescent="0.25"/>
  <cols>
    <col min="1" max="1" width="4.7109375" customWidth="1"/>
    <col min="2" max="2" width="9.140625" hidden="1" customWidth="1"/>
    <col min="4" max="4" width="13.140625" customWidth="1"/>
    <col min="5" max="6" width="9.28515625" customWidth="1"/>
    <col min="7" max="7" width="14" customWidth="1"/>
    <col min="9" max="9" width="13" customWidth="1"/>
    <col min="10" max="10" width="9.28515625" customWidth="1"/>
    <col min="12" max="12" width="14.42578125" customWidth="1"/>
  </cols>
  <sheetData>
    <row r="1" spans="4:18" ht="7.5" customHeight="1" thickBot="1" x14ac:dyDescent="0.3"/>
    <row r="2" spans="4:18" ht="15.75" hidden="1" thickBot="1" x14ac:dyDescent="0.3"/>
    <row r="3" spans="4:18" ht="15.75" hidden="1" thickBot="1" x14ac:dyDescent="0.3"/>
    <row r="4" spans="4:18" ht="15.75" thickBot="1" x14ac:dyDescent="0.3">
      <c r="D4" s="148" t="s">
        <v>126</v>
      </c>
      <c r="E4" s="147" t="s">
        <v>125</v>
      </c>
      <c r="F4" s="147"/>
      <c r="G4" s="147"/>
      <c r="H4" s="150" t="s">
        <v>9</v>
      </c>
      <c r="I4" s="151"/>
      <c r="J4" s="151"/>
      <c r="K4" s="151"/>
      <c r="L4" s="151"/>
      <c r="M4" s="151"/>
      <c r="N4" s="152"/>
    </row>
    <row r="5" spans="4:18" ht="15.75" thickBot="1" x14ac:dyDescent="0.3">
      <c r="D5" s="149"/>
      <c r="E5" s="122" t="s">
        <v>84</v>
      </c>
      <c r="F5" s="125" t="s">
        <v>123</v>
      </c>
      <c r="G5" s="124" t="s">
        <v>122</v>
      </c>
      <c r="H5" s="123" t="s">
        <v>84</v>
      </c>
      <c r="I5" s="122" t="s">
        <v>124</v>
      </c>
      <c r="J5" s="121" t="s">
        <v>121</v>
      </c>
      <c r="K5" s="120" t="s">
        <v>123</v>
      </c>
      <c r="L5" s="119" t="s">
        <v>122</v>
      </c>
      <c r="M5" s="118" t="s">
        <v>121</v>
      </c>
      <c r="N5" s="117" t="s">
        <v>120</v>
      </c>
      <c r="O5" s="64" t="s">
        <v>119</v>
      </c>
      <c r="P5" s="64"/>
      <c r="Q5" s="64"/>
      <c r="R5" s="64"/>
    </row>
    <row r="6" spans="4:18" x14ac:dyDescent="0.25">
      <c r="D6" s="116">
        <v>2002</v>
      </c>
      <c r="E6" s="115">
        <v>41790</v>
      </c>
      <c r="F6" s="112">
        <v>48650</v>
      </c>
      <c r="G6" s="114">
        <v>16340</v>
      </c>
      <c r="H6" s="113">
        <v>64402</v>
      </c>
      <c r="I6" s="112">
        <v>29020</v>
      </c>
      <c r="J6" s="111">
        <f t="shared" ref="J6:J26" si="0">I6/H6</f>
        <v>0.45060712400236019</v>
      </c>
      <c r="K6" s="110">
        <v>63281</v>
      </c>
      <c r="L6" s="109">
        <v>13435</v>
      </c>
      <c r="M6" s="108">
        <f t="shared" ref="M6:M26" si="1">L6/K6</f>
        <v>0.21230701158325563</v>
      </c>
      <c r="N6" s="107">
        <f t="shared" ref="N6:N25" si="2">K6-L6</f>
        <v>49846</v>
      </c>
      <c r="O6" s="25">
        <f t="shared" ref="O6:O25" si="3">H6-K6</f>
        <v>1121</v>
      </c>
      <c r="P6" s="25"/>
      <c r="Q6" s="25"/>
      <c r="R6" s="25"/>
    </row>
    <row r="7" spans="4:18" x14ac:dyDescent="0.25">
      <c r="D7" s="97">
        <v>2003</v>
      </c>
      <c r="E7" s="96">
        <v>65738</v>
      </c>
      <c r="F7" s="33">
        <v>71436</v>
      </c>
      <c r="G7" s="95">
        <v>19035</v>
      </c>
      <c r="H7" s="106">
        <v>74681</v>
      </c>
      <c r="I7" s="33">
        <v>30569</v>
      </c>
      <c r="J7" s="105">
        <f t="shared" si="0"/>
        <v>0.40932767370549406</v>
      </c>
      <c r="K7" s="99">
        <v>77215</v>
      </c>
      <c r="L7" s="104">
        <v>18035</v>
      </c>
      <c r="M7" s="98">
        <f t="shared" si="1"/>
        <v>0.23356860713591918</v>
      </c>
      <c r="N7" s="89">
        <f t="shared" si="2"/>
        <v>59180</v>
      </c>
      <c r="O7" s="78">
        <f t="shared" si="3"/>
        <v>-2534</v>
      </c>
      <c r="P7" s="25"/>
      <c r="Q7" s="25"/>
      <c r="R7" s="25"/>
    </row>
    <row r="8" spans="4:18" x14ac:dyDescent="0.25">
      <c r="D8" s="97">
        <v>2004</v>
      </c>
      <c r="E8" s="96">
        <v>75849</v>
      </c>
      <c r="F8" s="33">
        <v>83119</v>
      </c>
      <c r="G8" s="95">
        <v>28533</v>
      </c>
      <c r="H8" s="106">
        <v>77760</v>
      </c>
      <c r="I8" s="33">
        <v>31745</v>
      </c>
      <c r="J8" s="105">
        <f t="shared" si="0"/>
        <v>0.40824331275720166</v>
      </c>
      <c r="K8" s="99">
        <v>79894</v>
      </c>
      <c r="L8" s="104">
        <v>25125</v>
      </c>
      <c r="M8" s="98">
        <f t="shared" si="1"/>
        <v>0.31447918492001903</v>
      </c>
      <c r="N8" s="89">
        <f t="shared" si="2"/>
        <v>54769</v>
      </c>
      <c r="O8" s="78">
        <f t="shared" si="3"/>
        <v>-2134</v>
      </c>
      <c r="P8" s="25"/>
      <c r="Q8" s="25"/>
      <c r="R8" s="25"/>
    </row>
    <row r="9" spans="4:18" x14ac:dyDescent="0.25">
      <c r="D9" s="97">
        <v>2005</v>
      </c>
      <c r="E9" s="96">
        <v>50754</v>
      </c>
      <c r="F9" s="33">
        <v>53780</v>
      </c>
      <c r="G9" s="95">
        <v>14955</v>
      </c>
      <c r="H9" s="106">
        <v>54936</v>
      </c>
      <c r="I9" s="33">
        <v>37221</v>
      </c>
      <c r="J9" s="105">
        <f t="shared" si="0"/>
        <v>0.67753385757972917</v>
      </c>
      <c r="K9" s="99">
        <v>58176</v>
      </c>
      <c r="L9" s="104">
        <v>21603</v>
      </c>
      <c r="M9" s="98">
        <f t="shared" si="1"/>
        <v>0.37133869636963696</v>
      </c>
      <c r="N9" s="89">
        <f t="shared" si="2"/>
        <v>36573</v>
      </c>
      <c r="O9" s="78">
        <f t="shared" si="3"/>
        <v>-3240</v>
      </c>
      <c r="P9" s="25"/>
      <c r="Q9" s="25"/>
      <c r="R9" s="25"/>
    </row>
    <row r="10" spans="4:18" x14ac:dyDescent="0.25">
      <c r="D10" s="97">
        <v>2006</v>
      </c>
      <c r="E10" s="96">
        <v>56155</v>
      </c>
      <c r="F10" s="33">
        <v>66976</v>
      </c>
      <c r="G10" s="95">
        <v>25110</v>
      </c>
      <c r="H10" s="106">
        <v>70377</v>
      </c>
      <c r="I10" s="33">
        <v>36186</v>
      </c>
      <c r="J10" s="105">
        <f t="shared" si="0"/>
        <v>0.51417366469158954</v>
      </c>
      <c r="K10" s="99">
        <v>73068</v>
      </c>
      <c r="L10" s="104">
        <v>29594</v>
      </c>
      <c r="M10" s="98">
        <f t="shared" si="1"/>
        <v>0.40501998138720097</v>
      </c>
      <c r="N10" s="89">
        <f t="shared" si="2"/>
        <v>43474</v>
      </c>
      <c r="O10" s="78">
        <f t="shared" si="3"/>
        <v>-2691</v>
      </c>
      <c r="P10" s="25"/>
      <c r="Q10" s="25"/>
      <c r="R10" s="25"/>
    </row>
    <row r="11" spans="4:18" x14ac:dyDescent="0.25">
      <c r="D11" s="97">
        <v>2007</v>
      </c>
      <c r="E11" s="96">
        <v>54081</v>
      </c>
      <c r="F11" s="33">
        <v>55204</v>
      </c>
      <c r="G11" s="95">
        <v>14290</v>
      </c>
      <c r="H11" s="106">
        <v>57349</v>
      </c>
      <c r="I11" s="33">
        <v>38163</v>
      </c>
      <c r="J11" s="105">
        <f t="shared" si="0"/>
        <v>0.66545188233447838</v>
      </c>
      <c r="K11" s="99">
        <v>53972</v>
      </c>
      <c r="L11" s="104">
        <v>16152</v>
      </c>
      <c r="M11" s="98">
        <f t="shared" si="1"/>
        <v>0.29926628622248574</v>
      </c>
      <c r="N11" s="89">
        <f t="shared" si="2"/>
        <v>37820</v>
      </c>
      <c r="O11" s="25">
        <f t="shared" si="3"/>
        <v>3377</v>
      </c>
      <c r="P11" s="25"/>
      <c r="Q11" s="25"/>
      <c r="R11" s="25"/>
    </row>
    <row r="12" spans="4:18" x14ac:dyDescent="0.25">
      <c r="D12" s="97">
        <v>2008</v>
      </c>
      <c r="E12" s="96">
        <v>64669</v>
      </c>
      <c r="F12" s="33">
        <v>71853</v>
      </c>
      <c r="G12" s="95">
        <v>26446</v>
      </c>
      <c r="H12" s="106">
        <v>89330</v>
      </c>
      <c r="I12" s="33">
        <v>42009</v>
      </c>
      <c r="J12" s="105">
        <f t="shared" si="0"/>
        <v>0.47026754729654091</v>
      </c>
      <c r="K12" s="99">
        <v>64543</v>
      </c>
      <c r="L12" s="104">
        <v>22194</v>
      </c>
      <c r="M12" s="98">
        <f t="shared" si="1"/>
        <v>0.34386378073532375</v>
      </c>
      <c r="N12" s="89">
        <f t="shared" si="2"/>
        <v>42349</v>
      </c>
      <c r="O12" s="25">
        <f t="shared" si="3"/>
        <v>24787</v>
      </c>
      <c r="P12" s="25"/>
      <c r="Q12" s="25"/>
      <c r="R12" s="25"/>
    </row>
    <row r="13" spans="4:18" x14ac:dyDescent="0.25">
      <c r="D13" s="97">
        <v>2009</v>
      </c>
      <c r="E13" s="96">
        <v>62362</v>
      </c>
      <c r="F13" s="33">
        <v>74726</v>
      </c>
      <c r="G13" s="95">
        <v>25807</v>
      </c>
      <c r="H13" s="106">
        <v>76562</v>
      </c>
      <c r="I13" s="33">
        <v>37062</v>
      </c>
      <c r="J13" s="105">
        <f t="shared" si="0"/>
        <v>0.48407826336825055</v>
      </c>
      <c r="K13" s="99">
        <v>84668</v>
      </c>
      <c r="L13" s="104">
        <v>31536</v>
      </c>
      <c r="M13" s="98">
        <f t="shared" si="1"/>
        <v>0.37246657532952238</v>
      </c>
      <c r="N13" s="89">
        <f t="shared" si="2"/>
        <v>53132</v>
      </c>
      <c r="O13" s="78">
        <f t="shared" si="3"/>
        <v>-8106</v>
      </c>
      <c r="P13" s="25"/>
      <c r="Q13" s="25"/>
      <c r="R13" s="25"/>
    </row>
    <row r="14" spans="4:18" x14ac:dyDescent="0.25">
      <c r="D14" s="97">
        <v>2010</v>
      </c>
      <c r="E14" s="96">
        <v>52391</v>
      </c>
      <c r="F14" s="33">
        <v>52702</v>
      </c>
      <c r="G14" s="95">
        <v>4837</v>
      </c>
      <c r="H14" s="106">
        <v>71920</v>
      </c>
      <c r="I14" s="33">
        <v>37842</v>
      </c>
      <c r="J14" s="105">
        <f t="shared" si="0"/>
        <v>0.52616796440489433</v>
      </c>
      <c r="K14" s="99">
        <v>72361</v>
      </c>
      <c r="L14" s="104">
        <v>24251</v>
      </c>
      <c r="M14" s="98">
        <f t="shared" si="1"/>
        <v>0.33513909426348448</v>
      </c>
      <c r="N14" s="89">
        <f t="shared" si="2"/>
        <v>48110</v>
      </c>
      <c r="O14" s="78">
        <f t="shared" si="3"/>
        <v>-441</v>
      </c>
      <c r="P14" s="25"/>
      <c r="Q14" s="25"/>
      <c r="R14" s="25"/>
    </row>
    <row r="15" spans="4:18" x14ac:dyDescent="0.25">
      <c r="D15" s="97">
        <v>2011</v>
      </c>
      <c r="E15" s="96">
        <v>64195</v>
      </c>
      <c r="F15" s="33">
        <v>76697</v>
      </c>
      <c r="G15" s="95">
        <v>28570</v>
      </c>
      <c r="H15" s="106">
        <v>65512</v>
      </c>
      <c r="I15" s="33">
        <v>38213</v>
      </c>
      <c r="J15" s="105">
        <f t="shared" si="0"/>
        <v>0.58329771644889483</v>
      </c>
      <c r="K15" s="99">
        <v>70784</v>
      </c>
      <c r="L15" s="104">
        <v>25992</v>
      </c>
      <c r="M15" s="98">
        <f t="shared" si="1"/>
        <v>0.36720162748643759</v>
      </c>
      <c r="N15" s="89">
        <f t="shared" si="2"/>
        <v>44792</v>
      </c>
      <c r="O15" s="78">
        <f t="shared" si="3"/>
        <v>-5272</v>
      </c>
      <c r="P15" s="25"/>
      <c r="Q15" s="25"/>
      <c r="R15" s="25"/>
    </row>
    <row r="16" spans="4:18" x14ac:dyDescent="0.25">
      <c r="D16" s="97">
        <v>2012</v>
      </c>
      <c r="E16" s="96">
        <v>67111</v>
      </c>
      <c r="F16" s="33">
        <v>68148</v>
      </c>
      <c r="G16" s="95">
        <v>13592</v>
      </c>
      <c r="H16" s="106">
        <v>66522</v>
      </c>
      <c r="I16" s="33">
        <v>38841</v>
      </c>
      <c r="J16" s="105">
        <f t="shared" si="0"/>
        <v>0.58388202399206279</v>
      </c>
      <c r="K16" s="99">
        <v>54850</v>
      </c>
      <c r="L16" s="104">
        <v>6537</v>
      </c>
      <c r="M16" s="98">
        <f t="shared" si="1"/>
        <v>0.11917958067456701</v>
      </c>
      <c r="N16" s="89">
        <f t="shared" si="2"/>
        <v>48313</v>
      </c>
      <c r="O16" s="25">
        <f t="shared" si="3"/>
        <v>11672</v>
      </c>
      <c r="P16" s="25"/>
      <c r="Q16" s="25"/>
      <c r="R16" s="25"/>
    </row>
    <row r="17" spans="4:18" x14ac:dyDescent="0.25">
      <c r="D17" s="97">
        <v>2013</v>
      </c>
      <c r="E17" s="96">
        <v>90285</v>
      </c>
      <c r="F17" s="33">
        <v>104009</v>
      </c>
      <c r="G17" s="95">
        <v>43956</v>
      </c>
      <c r="H17" s="102">
        <v>89554</v>
      </c>
      <c r="I17" s="101">
        <v>55655</v>
      </c>
      <c r="J17" s="100">
        <f t="shared" si="0"/>
        <v>0.62146861111731466</v>
      </c>
      <c r="K17" s="99">
        <v>92048</v>
      </c>
      <c r="L17" s="104">
        <v>37649</v>
      </c>
      <c r="M17" s="98">
        <f t="shared" si="1"/>
        <v>0.40901486181122892</v>
      </c>
      <c r="N17" s="89">
        <f t="shared" si="2"/>
        <v>54399</v>
      </c>
      <c r="O17" s="78">
        <f t="shared" si="3"/>
        <v>-2494</v>
      </c>
      <c r="P17" s="25"/>
      <c r="Q17" s="25"/>
      <c r="R17" s="25"/>
    </row>
    <row r="18" spans="4:18" x14ac:dyDescent="0.25">
      <c r="D18" s="97">
        <v>2014</v>
      </c>
      <c r="E18" s="96">
        <v>98034</v>
      </c>
      <c r="F18" s="33">
        <v>116774</v>
      </c>
      <c r="G18" s="95">
        <v>56295</v>
      </c>
      <c r="H18" s="102">
        <v>98292</v>
      </c>
      <c r="I18" s="101">
        <v>60561</v>
      </c>
      <c r="J18" s="100">
        <f t="shared" si="0"/>
        <v>0.61613356122573559</v>
      </c>
      <c r="K18" s="99">
        <v>95864</v>
      </c>
      <c r="L18" s="104">
        <v>38589</v>
      </c>
      <c r="M18" s="98">
        <f t="shared" si="1"/>
        <v>0.40253901360260369</v>
      </c>
      <c r="N18" s="89">
        <f t="shared" si="2"/>
        <v>57275</v>
      </c>
      <c r="O18" s="25">
        <f t="shared" si="3"/>
        <v>2428</v>
      </c>
      <c r="P18" s="25"/>
      <c r="Q18" s="25"/>
      <c r="R18" s="25"/>
    </row>
    <row r="19" spans="4:18" x14ac:dyDescent="0.25">
      <c r="D19" s="97">
        <v>2015</v>
      </c>
      <c r="E19" s="96">
        <v>86457</v>
      </c>
      <c r="F19" s="33">
        <v>104221</v>
      </c>
      <c r="G19" s="95">
        <v>36393</v>
      </c>
      <c r="H19" s="102">
        <v>87196</v>
      </c>
      <c r="I19" s="101">
        <v>64076</v>
      </c>
      <c r="J19" s="100">
        <f t="shared" si="0"/>
        <v>0.73485022248727006</v>
      </c>
      <c r="K19" s="99">
        <v>76777</v>
      </c>
      <c r="L19" s="104">
        <v>16679</v>
      </c>
      <c r="M19" s="98">
        <f t="shared" si="1"/>
        <v>0.21723953788243874</v>
      </c>
      <c r="N19" s="89">
        <f t="shared" si="2"/>
        <v>60098</v>
      </c>
      <c r="O19" s="25">
        <f t="shared" si="3"/>
        <v>10419</v>
      </c>
      <c r="P19" s="25"/>
      <c r="Q19" s="25"/>
      <c r="R19" s="25"/>
    </row>
    <row r="20" spans="4:18" x14ac:dyDescent="0.25">
      <c r="D20" s="97">
        <v>2016</v>
      </c>
      <c r="E20" s="96">
        <v>83402</v>
      </c>
      <c r="F20" s="33">
        <v>97213</v>
      </c>
      <c r="G20" s="95">
        <v>31654</v>
      </c>
      <c r="H20" s="94">
        <v>93076</v>
      </c>
      <c r="I20" s="93">
        <v>70511</v>
      </c>
      <c r="J20" s="92">
        <f t="shared" si="0"/>
        <v>0.75756371137565004</v>
      </c>
      <c r="K20" s="91">
        <v>80744</v>
      </c>
      <c r="L20" s="103">
        <v>20435</v>
      </c>
      <c r="M20" s="98">
        <f t="shared" si="1"/>
        <v>0.2530838204696324</v>
      </c>
      <c r="N20" s="89">
        <f t="shared" si="2"/>
        <v>60309</v>
      </c>
      <c r="O20" s="25">
        <f t="shared" si="3"/>
        <v>12332</v>
      </c>
      <c r="P20" s="25"/>
      <c r="Q20" s="25"/>
      <c r="R20" s="25"/>
    </row>
    <row r="21" spans="4:18" x14ac:dyDescent="0.25">
      <c r="D21" s="97">
        <v>2017</v>
      </c>
      <c r="E21" s="96">
        <v>88481</v>
      </c>
      <c r="F21" s="33">
        <v>127542</v>
      </c>
      <c r="G21" s="95">
        <v>71667</v>
      </c>
      <c r="H21" s="94">
        <v>101626</v>
      </c>
      <c r="I21" s="93">
        <v>76605</v>
      </c>
      <c r="J21" s="92">
        <f t="shared" si="0"/>
        <v>0.75379332060693127</v>
      </c>
      <c r="K21" s="91">
        <v>103149</v>
      </c>
      <c r="L21" s="103">
        <v>40082</v>
      </c>
      <c r="M21" s="98">
        <f t="shared" si="1"/>
        <v>0.38858350541449749</v>
      </c>
      <c r="N21" s="89">
        <f t="shared" si="2"/>
        <v>63067</v>
      </c>
      <c r="O21" s="78">
        <f t="shared" si="3"/>
        <v>-1523</v>
      </c>
      <c r="P21" s="25"/>
      <c r="Q21" s="25"/>
      <c r="R21" s="25"/>
    </row>
    <row r="22" spans="4:18" x14ac:dyDescent="0.25">
      <c r="D22" s="97">
        <v>2018</v>
      </c>
      <c r="E22" s="96">
        <v>118910</v>
      </c>
      <c r="F22" s="33">
        <v>212046</v>
      </c>
      <c r="G22" s="95">
        <v>144592</v>
      </c>
      <c r="H22" s="94">
        <v>135579</v>
      </c>
      <c r="I22" s="93">
        <v>84698</v>
      </c>
      <c r="J22" s="92">
        <f t="shared" si="0"/>
        <v>0.62471326680385608</v>
      </c>
      <c r="K22" s="91">
        <v>139372</v>
      </c>
      <c r="L22" s="103">
        <v>73724</v>
      </c>
      <c r="M22" s="98">
        <f t="shared" si="1"/>
        <v>0.5289728209396436</v>
      </c>
      <c r="N22" s="89">
        <f t="shared" si="2"/>
        <v>65648</v>
      </c>
      <c r="O22" s="78">
        <f t="shared" si="3"/>
        <v>-3793</v>
      </c>
      <c r="P22" s="25"/>
      <c r="Q22" s="25"/>
      <c r="R22" s="25"/>
    </row>
    <row r="23" spans="4:18" x14ac:dyDescent="0.25">
      <c r="D23" s="97">
        <v>2019</v>
      </c>
      <c r="E23" s="96">
        <v>120890</v>
      </c>
      <c r="F23" s="33">
        <v>195750</v>
      </c>
      <c r="G23" s="95">
        <v>141967</v>
      </c>
      <c r="H23" s="102">
        <v>126831</v>
      </c>
      <c r="I23" s="101">
        <v>92882</v>
      </c>
      <c r="J23" s="100">
        <f t="shared" si="0"/>
        <v>0.73232884704843448</v>
      </c>
      <c r="K23" s="99">
        <v>193651</v>
      </c>
      <c r="L23" s="99">
        <v>134982</v>
      </c>
      <c r="M23" s="98">
        <f t="shared" si="1"/>
        <v>0.69703745397648342</v>
      </c>
      <c r="N23" s="89">
        <f t="shared" si="2"/>
        <v>58669</v>
      </c>
      <c r="O23" s="78">
        <f t="shared" si="3"/>
        <v>-66820</v>
      </c>
      <c r="P23" s="25"/>
      <c r="Q23" s="25"/>
      <c r="R23" s="25"/>
    </row>
    <row r="24" spans="4:18" x14ac:dyDescent="0.25">
      <c r="D24" s="97">
        <v>2020</v>
      </c>
      <c r="E24" s="96">
        <v>127710</v>
      </c>
      <c r="F24" s="33">
        <v>125037</v>
      </c>
      <c r="G24" s="95">
        <v>48600</v>
      </c>
      <c r="H24" s="94">
        <v>123242</v>
      </c>
      <c r="I24" s="93">
        <v>85897</v>
      </c>
      <c r="J24" s="92">
        <f t="shared" si="0"/>
        <v>0.69697830285130069</v>
      </c>
      <c r="K24" s="91">
        <v>131942</v>
      </c>
      <c r="L24" s="91">
        <v>59600</v>
      </c>
      <c r="M24" s="90">
        <f t="shared" si="1"/>
        <v>0.45171363174728291</v>
      </c>
      <c r="N24" s="89">
        <f t="shared" si="2"/>
        <v>72342</v>
      </c>
      <c r="O24" s="78">
        <f t="shared" si="3"/>
        <v>-8700</v>
      </c>
      <c r="P24" s="25"/>
      <c r="Q24" s="25"/>
      <c r="R24" s="25"/>
    </row>
    <row r="25" spans="4:18" ht="15.75" thickBot="1" x14ac:dyDescent="0.3">
      <c r="D25" s="88">
        <v>2021</v>
      </c>
      <c r="E25" s="87">
        <v>142155</v>
      </c>
      <c r="F25" s="86">
        <v>142155</v>
      </c>
      <c r="G25" s="85">
        <v>64600</v>
      </c>
      <c r="H25" s="84">
        <v>138616</v>
      </c>
      <c r="I25" s="83">
        <v>93038</v>
      </c>
      <c r="J25" s="82">
        <f t="shared" si="0"/>
        <v>0.6711923587464651</v>
      </c>
      <c r="K25" s="81">
        <v>141632</v>
      </c>
      <c r="L25" s="81">
        <v>69305</v>
      </c>
      <c r="M25" s="80">
        <f t="shared" si="1"/>
        <v>0.48933150700406686</v>
      </c>
      <c r="N25" s="79">
        <f t="shared" si="2"/>
        <v>72327</v>
      </c>
      <c r="O25" s="78">
        <f t="shared" si="3"/>
        <v>-3016</v>
      </c>
      <c r="P25" s="25"/>
      <c r="Q25" s="25"/>
      <c r="R25" s="25"/>
    </row>
    <row r="26" spans="4:18" ht="15.75" thickBot="1" x14ac:dyDescent="0.3">
      <c r="D26" s="77" t="s">
        <v>118</v>
      </c>
      <c r="E26" s="76">
        <f>SUM(E6:E25)</f>
        <v>1611419</v>
      </c>
      <c r="F26" s="73">
        <f>SUM(F6:F25)</f>
        <v>1948038</v>
      </c>
      <c r="G26" s="75">
        <f>SUM(G6:G25)</f>
        <v>857239</v>
      </c>
      <c r="H26" s="74">
        <f>SUM(H6:H25)</f>
        <v>1763363</v>
      </c>
      <c r="I26" s="73">
        <f>SUM(I6:I25)</f>
        <v>1080794</v>
      </c>
      <c r="J26" s="72">
        <f t="shared" si="0"/>
        <v>0.61291634223923264</v>
      </c>
      <c r="K26" s="71">
        <f>SUM(K6:K25)</f>
        <v>1807991</v>
      </c>
      <c r="L26" s="70">
        <f>SUM(L6:L25)</f>
        <v>725499</v>
      </c>
      <c r="M26" s="69">
        <f t="shared" si="1"/>
        <v>0.40127356828656779</v>
      </c>
      <c r="N26" s="68">
        <f>SUM(N6:N25)</f>
        <v>1082492</v>
      </c>
      <c r="O26" s="67">
        <f>SUM(O6:O24)</f>
        <v>-41612</v>
      </c>
      <c r="P26" s="25"/>
    </row>
    <row r="27" spans="4:18" ht="12" customHeight="1" x14ac:dyDescent="0.25">
      <c r="H27" s="34"/>
      <c r="I27" s="66"/>
    </row>
    <row r="28" spans="4:18" ht="11.45" customHeight="1" x14ac:dyDescent="0.25">
      <c r="D28" t="s">
        <v>82</v>
      </c>
    </row>
    <row r="29" spans="4:18" ht="10.5" customHeight="1" x14ac:dyDescent="0.25">
      <c r="I29" t="s">
        <v>9</v>
      </c>
    </row>
    <row r="54" spans="9:9" ht="1.1499999999999999" customHeight="1" x14ac:dyDescent="0.25"/>
    <row r="55" spans="9:9" hidden="1" x14ac:dyDescent="0.25"/>
    <row r="56" spans="9:9" x14ac:dyDescent="0.25">
      <c r="I56" t="s">
        <v>117</v>
      </c>
    </row>
    <row r="82" spans="9:9" hidden="1" x14ac:dyDescent="0.25"/>
    <row r="83" spans="9:9" x14ac:dyDescent="0.25">
      <c r="I83" t="s">
        <v>116</v>
      </c>
    </row>
  </sheetData>
  <mergeCells count="3">
    <mergeCell ref="E4:G4"/>
    <mergeCell ref="D4:D5"/>
    <mergeCell ref="H4:N4"/>
  </mergeCells>
  <pageMargins left="0.70866141732283472" right="0.70866141732283472" top="0.78740157480314965" bottom="0.78740157480314965" header="0.31496062992125984" footer="0.31496062992125984"/>
  <pageSetup paperSize="8" scale="65" orientation="portrait" r:id="rId1"/>
  <ignoredErrors>
    <ignoredError sqref="J26 M2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Porovnání rozpočtů a plnění</vt:lpstr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palacky</dc:creator>
  <cp:lastModifiedBy>Milan Palacký</cp:lastModifiedBy>
  <cp:lastPrinted>2022-12-01T08:25:32Z</cp:lastPrinted>
  <dcterms:created xsi:type="dcterms:W3CDTF">2022-11-15T15:08:32Z</dcterms:created>
  <dcterms:modified xsi:type="dcterms:W3CDTF">2022-12-01T09:21:26Z</dcterms:modified>
</cp:coreProperties>
</file>