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24675" windowHeight="11790" activeTab="2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Rekapitulace!$G$24</definedName>
    <definedName name="Dodavka0">Položky!#REF!</definedName>
    <definedName name="HSV">Rekapitulace!$E$24</definedName>
    <definedName name="HSV0">Položky!#REF!</definedName>
    <definedName name="HZS">Rekapitulace!$I$24</definedName>
    <definedName name="HZS0">Položky!#REF!</definedName>
    <definedName name="JKSO">'Krycí list'!$G$2</definedName>
    <definedName name="MJ">'Krycí list'!$G$5</definedName>
    <definedName name="Mont">Rekapitulace!$H$24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Položky!$A$1:$G$174</definedName>
    <definedName name="_xlnm.Print_Area" localSheetId="1">Rekapitulace!$A$1:$I$38</definedName>
    <definedName name="PocetMJ">'Krycí list'!$G$6</definedName>
    <definedName name="Poznamka">'Krycí list'!$B$37</definedName>
    <definedName name="Projektant">'Krycí list'!$C$8</definedName>
    <definedName name="PSV">Rekapitulace!$F$24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Rekapitulace!$H$37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45621"/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E173" i="3"/>
  <c r="BD173" i="3"/>
  <c r="BD174" i="3" s="1"/>
  <c r="H23" i="2" s="1"/>
  <c r="BC173" i="3"/>
  <c r="BC174" i="3" s="1"/>
  <c r="G23" i="2" s="1"/>
  <c r="BB173" i="3"/>
  <c r="BB174" i="3" s="1"/>
  <c r="F23" i="2" s="1"/>
  <c r="G173" i="3"/>
  <c r="BA173" i="3" s="1"/>
  <c r="B23" i="2"/>
  <c r="A23" i="2"/>
  <c r="BE174" i="3"/>
  <c r="I23" i="2" s="1"/>
  <c r="BA174" i="3"/>
  <c r="E23" i="2" s="1"/>
  <c r="C174" i="3"/>
  <c r="BE170" i="3"/>
  <c r="BC170" i="3"/>
  <c r="BC171" i="3" s="1"/>
  <c r="G22" i="2" s="1"/>
  <c r="BB170" i="3"/>
  <c r="BB171" i="3" s="1"/>
  <c r="F22" i="2" s="1"/>
  <c r="BA170" i="3"/>
  <c r="BA171" i="3" s="1"/>
  <c r="E22" i="2" s="1"/>
  <c r="G170" i="3"/>
  <c r="BD170" i="3" s="1"/>
  <c r="BD171" i="3" s="1"/>
  <c r="H22" i="2" s="1"/>
  <c r="B22" i="2"/>
  <c r="A22" i="2"/>
  <c r="BE171" i="3"/>
  <c r="I22" i="2" s="1"/>
  <c r="C171" i="3"/>
  <c r="BE167" i="3"/>
  <c r="BD167" i="3"/>
  <c r="BC167" i="3"/>
  <c r="BA167" i="3"/>
  <c r="G167" i="3"/>
  <c r="BB167" i="3" s="1"/>
  <c r="BE166" i="3"/>
  <c r="BE168" i="3" s="1"/>
  <c r="I21" i="2" s="1"/>
  <c r="BD166" i="3"/>
  <c r="BC166" i="3"/>
  <c r="BA166" i="3"/>
  <c r="BA168" i="3" s="1"/>
  <c r="E21" i="2" s="1"/>
  <c r="G166" i="3"/>
  <c r="BB166" i="3" s="1"/>
  <c r="BB168" i="3" s="1"/>
  <c r="F21" i="2" s="1"/>
  <c r="B21" i="2"/>
  <c r="A21" i="2"/>
  <c r="C168" i="3"/>
  <c r="BE163" i="3"/>
  <c r="BD163" i="3"/>
  <c r="BC163" i="3"/>
  <c r="BA163" i="3"/>
  <c r="G163" i="3"/>
  <c r="BB163" i="3" s="1"/>
  <c r="BE162" i="3"/>
  <c r="BD162" i="3"/>
  <c r="BC162" i="3"/>
  <c r="BA162" i="3"/>
  <c r="G162" i="3"/>
  <c r="BB162" i="3" s="1"/>
  <c r="BE161" i="3"/>
  <c r="BD161" i="3"/>
  <c r="BC161" i="3"/>
  <c r="BA161" i="3"/>
  <c r="G161" i="3"/>
  <c r="BB161" i="3" s="1"/>
  <c r="BE160" i="3"/>
  <c r="BD160" i="3"/>
  <c r="BC160" i="3"/>
  <c r="BA160" i="3"/>
  <c r="G160" i="3"/>
  <c r="BB160" i="3" s="1"/>
  <c r="BE159" i="3"/>
  <c r="BD159" i="3"/>
  <c r="BC159" i="3"/>
  <c r="BA159" i="3"/>
  <c r="G159" i="3"/>
  <c r="BB159" i="3" s="1"/>
  <c r="BE158" i="3"/>
  <c r="BD158" i="3"/>
  <c r="BC158" i="3"/>
  <c r="BA158" i="3"/>
  <c r="G158" i="3"/>
  <c r="BB158" i="3" s="1"/>
  <c r="BE157" i="3"/>
  <c r="BD157" i="3"/>
  <c r="BC157" i="3"/>
  <c r="BA157" i="3"/>
  <c r="G157" i="3"/>
  <c r="BB157" i="3" s="1"/>
  <c r="B20" i="2"/>
  <c r="A20" i="2"/>
  <c r="C164" i="3"/>
  <c r="BE154" i="3"/>
  <c r="BD154" i="3"/>
  <c r="BC154" i="3"/>
  <c r="BA154" i="3"/>
  <c r="G154" i="3"/>
  <c r="BB154" i="3" s="1"/>
  <c r="BE153" i="3"/>
  <c r="BD153" i="3"/>
  <c r="BC153" i="3"/>
  <c r="BA153" i="3"/>
  <c r="G153" i="3"/>
  <c r="BB153" i="3" s="1"/>
  <c r="BE152" i="3"/>
  <c r="BD152" i="3"/>
  <c r="BC152" i="3"/>
  <c r="BA152" i="3"/>
  <c r="BA155" i="3" s="1"/>
  <c r="E19" i="2" s="1"/>
  <c r="G152" i="3"/>
  <c r="BB152" i="3" s="1"/>
  <c r="BE151" i="3"/>
  <c r="BD151" i="3"/>
  <c r="BC151" i="3"/>
  <c r="BA151" i="3"/>
  <c r="G151" i="3"/>
  <c r="BB151" i="3" s="1"/>
  <c r="B19" i="2"/>
  <c r="A19" i="2"/>
  <c r="C155" i="3"/>
  <c r="BE148" i="3"/>
  <c r="BD148" i="3"/>
  <c r="BC148" i="3"/>
  <c r="BA148" i="3"/>
  <c r="G148" i="3"/>
  <c r="BB148" i="3" s="1"/>
  <c r="BE147" i="3"/>
  <c r="BD147" i="3"/>
  <c r="BC147" i="3"/>
  <c r="BA147" i="3"/>
  <c r="G147" i="3"/>
  <c r="BB147" i="3" s="1"/>
  <c r="BE146" i="3"/>
  <c r="BD146" i="3"/>
  <c r="BC146" i="3"/>
  <c r="BA146" i="3"/>
  <c r="G146" i="3"/>
  <c r="BB146" i="3" s="1"/>
  <c r="BE145" i="3"/>
  <c r="BD145" i="3"/>
  <c r="BC145" i="3"/>
  <c r="BA145" i="3"/>
  <c r="G145" i="3"/>
  <c r="BB145" i="3" s="1"/>
  <c r="BE144" i="3"/>
  <c r="BD144" i="3"/>
  <c r="BC144" i="3"/>
  <c r="BA144" i="3"/>
  <c r="G144" i="3"/>
  <c r="BB144" i="3" s="1"/>
  <c r="BE143" i="3"/>
  <c r="BD143" i="3"/>
  <c r="BC143" i="3"/>
  <c r="BA143" i="3"/>
  <c r="G143" i="3"/>
  <c r="BB143" i="3" s="1"/>
  <c r="BE142" i="3"/>
  <c r="BD142" i="3"/>
  <c r="BC142" i="3"/>
  <c r="BA142" i="3"/>
  <c r="G142" i="3"/>
  <c r="BB142" i="3" s="1"/>
  <c r="BE141" i="3"/>
  <c r="BD141" i="3"/>
  <c r="BC141" i="3"/>
  <c r="BB141" i="3"/>
  <c r="BA141" i="3"/>
  <c r="G141" i="3"/>
  <c r="BE140" i="3"/>
  <c r="BD140" i="3"/>
  <c r="BC140" i="3"/>
  <c r="BA140" i="3"/>
  <c r="G140" i="3"/>
  <c r="BB140" i="3" s="1"/>
  <c r="BE139" i="3"/>
  <c r="BD139" i="3"/>
  <c r="BC139" i="3"/>
  <c r="BB139" i="3"/>
  <c r="BA139" i="3"/>
  <c r="G139" i="3"/>
  <c r="BE138" i="3"/>
  <c r="BD138" i="3"/>
  <c r="BC138" i="3"/>
  <c r="BA138" i="3"/>
  <c r="G138" i="3"/>
  <c r="BB138" i="3" s="1"/>
  <c r="BE137" i="3"/>
  <c r="BD137" i="3"/>
  <c r="BC137" i="3"/>
  <c r="BA137" i="3"/>
  <c r="G137" i="3"/>
  <c r="BB137" i="3" s="1"/>
  <c r="BE136" i="3"/>
  <c r="BD136" i="3"/>
  <c r="BC136" i="3"/>
  <c r="BA136" i="3"/>
  <c r="G136" i="3"/>
  <c r="BB136" i="3" s="1"/>
  <c r="BE135" i="3"/>
  <c r="BD135" i="3"/>
  <c r="BC135" i="3"/>
  <c r="BA135" i="3"/>
  <c r="G135" i="3"/>
  <c r="BB135" i="3" s="1"/>
  <c r="BE134" i="3"/>
  <c r="BD134" i="3"/>
  <c r="BC134" i="3"/>
  <c r="BA134" i="3"/>
  <c r="G134" i="3"/>
  <c r="BB134" i="3" s="1"/>
  <c r="BE133" i="3"/>
  <c r="BD133" i="3"/>
  <c r="BC133" i="3"/>
  <c r="BA133" i="3"/>
  <c r="G133" i="3"/>
  <c r="BB133" i="3" s="1"/>
  <c r="BE132" i="3"/>
  <c r="BD132" i="3"/>
  <c r="BC132" i="3"/>
  <c r="BA132" i="3"/>
  <c r="G132" i="3"/>
  <c r="BB132" i="3" s="1"/>
  <c r="BE131" i="3"/>
  <c r="BD131" i="3"/>
  <c r="BC131" i="3"/>
  <c r="BA131" i="3"/>
  <c r="G131" i="3"/>
  <c r="BB131" i="3" s="1"/>
  <c r="BE130" i="3"/>
  <c r="BD130" i="3"/>
  <c r="BC130" i="3"/>
  <c r="BA130" i="3"/>
  <c r="G130" i="3"/>
  <c r="BB130" i="3" s="1"/>
  <c r="BE129" i="3"/>
  <c r="BD129" i="3"/>
  <c r="BC129" i="3"/>
  <c r="BA129" i="3"/>
  <c r="G129" i="3"/>
  <c r="BB129" i="3" s="1"/>
  <c r="BE128" i="3"/>
  <c r="BD128" i="3"/>
  <c r="BC128" i="3"/>
  <c r="BA128" i="3"/>
  <c r="G128" i="3"/>
  <c r="BB128" i="3" s="1"/>
  <c r="BE127" i="3"/>
  <c r="BD127" i="3"/>
  <c r="BC127" i="3"/>
  <c r="BA127" i="3"/>
  <c r="G127" i="3"/>
  <c r="BB127" i="3" s="1"/>
  <c r="BE126" i="3"/>
  <c r="BD126" i="3"/>
  <c r="BC126" i="3"/>
  <c r="BA126" i="3"/>
  <c r="G126" i="3"/>
  <c r="BB126" i="3" s="1"/>
  <c r="BE125" i="3"/>
  <c r="BD125" i="3"/>
  <c r="BC125" i="3"/>
  <c r="BB125" i="3"/>
  <c r="BA125" i="3"/>
  <c r="G125" i="3"/>
  <c r="BE124" i="3"/>
  <c r="BD124" i="3"/>
  <c r="BC124" i="3"/>
  <c r="BA124" i="3"/>
  <c r="G124" i="3"/>
  <c r="BB124" i="3" s="1"/>
  <c r="BE123" i="3"/>
  <c r="BD123" i="3"/>
  <c r="BC123" i="3"/>
  <c r="BB123" i="3"/>
  <c r="BA123" i="3"/>
  <c r="G123" i="3"/>
  <c r="BE122" i="3"/>
  <c r="BD122" i="3"/>
  <c r="BC122" i="3"/>
  <c r="BA122" i="3"/>
  <c r="G122" i="3"/>
  <c r="BB122" i="3" s="1"/>
  <c r="BE121" i="3"/>
  <c r="BD121" i="3"/>
  <c r="BC121" i="3"/>
  <c r="BA121" i="3"/>
  <c r="G121" i="3"/>
  <c r="BB121" i="3" s="1"/>
  <c r="BE120" i="3"/>
  <c r="BD120" i="3"/>
  <c r="BC120" i="3"/>
  <c r="BA120" i="3"/>
  <c r="G120" i="3"/>
  <c r="BB120" i="3" s="1"/>
  <c r="BE119" i="3"/>
  <c r="BD119" i="3"/>
  <c r="BC119" i="3"/>
  <c r="BA119" i="3"/>
  <c r="G119" i="3"/>
  <c r="BB119" i="3" s="1"/>
  <c r="BE118" i="3"/>
  <c r="BD118" i="3"/>
  <c r="BC118" i="3"/>
  <c r="BA118" i="3"/>
  <c r="G118" i="3"/>
  <c r="BB118" i="3" s="1"/>
  <c r="BE117" i="3"/>
  <c r="BD117" i="3"/>
  <c r="BC117" i="3"/>
  <c r="BA117" i="3"/>
  <c r="G117" i="3"/>
  <c r="BB117" i="3" s="1"/>
  <c r="BE116" i="3"/>
  <c r="BD116" i="3"/>
  <c r="BC116" i="3"/>
  <c r="BA116" i="3"/>
  <c r="G116" i="3"/>
  <c r="BB116" i="3" s="1"/>
  <c r="BE115" i="3"/>
  <c r="BD115" i="3"/>
  <c r="BC115" i="3"/>
  <c r="BA115" i="3"/>
  <c r="G115" i="3"/>
  <c r="BB115" i="3" s="1"/>
  <c r="BE114" i="3"/>
  <c r="BD114" i="3"/>
  <c r="BC114" i="3"/>
  <c r="BA114" i="3"/>
  <c r="G114" i="3"/>
  <c r="BB114" i="3" s="1"/>
  <c r="B18" i="2"/>
  <c r="A18" i="2"/>
  <c r="C149" i="3"/>
  <c r="BD111" i="3"/>
  <c r="BC111" i="3"/>
  <c r="BB111" i="3"/>
  <c r="BA111" i="3"/>
  <c r="G111" i="3"/>
  <c r="BE111" i="3" s="1"/>
  <c r="BE110" i="3"/>
  <c r="BD110" i="3"/>
  <c r="BC110" i="3"/>
  <c r="BA110" i="3"/>
  <c r="G110" i="3"/>
  <c r="BB110" i="3" s="1"/>
  <c r="BE109" i="3"/>
  <c r="BD109" i="3"/>
  <c r="BC109" i="3"/>
  <c r="BA109" i="3"/>
  <c r="G109" i="3"/>
  <c r="BB109" i="3" s="1"/>
  <c r="BE108" i="3"/>
  <c r="BD108" i="3"/>
  <c r="BC108" i="3"/>
  <c r="BA108" i="3"/>
  <c r="G108" i="3"/>
  <c r="BB108" i="3" s="1"/>
  <c r="BE107" i="3"/>
  <c r="BD107" i="3"/>
  <c r="BC107" i="3"/>
  <c r="BA107" i="3"/>
  <c r="G107" i="3"/>
  <c r="BB107" i="3" s="1"/>
  <c r="BE106" i="3"/>
  <c r="BD106" i="3"/>
  <c r="BC106" i="3"/>
  <c r="BB106" i="3"/>
  <c r="BA106" i="3"/>
  <c r="G106" i="3"/>
  <c r="BE105" i="3"/>
  <c r="BD105" i="3"/>
  <c r="BC105" i="3"/>
  <c r="BA105" i="3"/>
  <c r="G105" i="3"/>
  <c r="BB105" i="3" s="1"/>
  <c r="BE104" i="3"/>
  <c r="BD104" i="3"/>
  <c r="BC104" i="3"/>
  <c r="BB104" i="3"/>
  <c r="BA104" i="3"/>
  <c r="G104" i="3"/>
  <c r="BE103" i="3"/>
  <c r="BD103" i="3"/>
  <c r="BC103" i="3"/>
  <c r="BA103" i="3"/>
  <c r="G103" i="3"/>
  <c r="BE102" i="3"/>
  <c r="BD102" i="3"/>
  <c r="BC102" i="3"/>
  <c r="BA102" i="3"/>
  <c r="G102" i="3"/>
  <c r="BB102" i="3" s="1"/>
  <c r="BE101" i="3"/>
  <c r="BD101" i="3"/>
  <c r="BC101" i="3"/>
  <c r="BA101" i="3"/>
  <c r="G101" i="3"/>
  <c r="BB101" i="3" s="1"/>
  <c r="BE100" i="3"/>
  <c r="BD100" i="3"/>
  <c r="BC100" i="3"/>
  <c r="BA100" i="3"/>
  <c r="G100" i="3"/>
  <c r="BB100" i="3" s="1"/>
  <c r="BE99" i="3"/>
  <c r="BD99" i="3"/>
  <c r="BC99" i="3"/>
  <c r="BA99" i="3"/>
  <c r="G99" i="3"/>
  <c r="BB99" i="3" s="1"/>
  <c r="B17" i="2"/>
  <c r="A17" i="2"/>
  <c r="C112" i="3"/>
  <c r="BE96" i="3"/>
  <c r="BD96" i="3"/>
  <c r="BC96" i="3"/>
  <c r="BA96" i="3"/>
  <c r="G96" i="3"/>
  <c r="BB96" i="3" s="1"/>
  <c r="BE95" i="3"/>
  <c r="BD95" i="3"/>
  <c r="BC95" i="3"/>
  <c r="BA95" i="3"/>
  <c r="G95" i="3"/>
  <c r="BB95" i="3" s="1"/>
  <c r="BE94" i="3"/>
  <c r="BD94" i="3"/>
  <c r="BC94" i="3"/>
  <c r="BA94" i="3"/>
  <c r="G94" i="3"/>
  <c r="BB94" i="3" s="1"/>
  <c r="BE93" i="3"/>
  <c r="BD93" i="3"/>
  <c r="BC93" i="3"/>
  <c r="BB93" i="3"/>
  <c r="BA93" i="3"/>
  <c r="G93" i="3"/>
  <c r="BE92" i="3"/>
  <c r="BD92" i="3"/>
  <c r="BC92" i="3"/>
  <c r="BA92" i="3"/>
  <c r="G92" i="3"/>
  <c r="BB92" i="3" s="1"/>
  <c r="BE91" i="3"/>
  <c r="BD91" i="3"/>
  <c r="BC91" i="3"/>
  <c r="BA91" i="3"/>
  <c r="G91" i="3"/>
  <c r="BB91" i="3" s="1"/>
  <c r="BE90" i="3"/>
  <c r="BD90" i="3"/>
  <c r="BC90" i="3"/>
  <c r="BA90" i="3"/>
  <c r="G90" i="3"/>
  <c r="BB90" i="3" s="1"/>
  <c r="BE89" i="3"/>
  <c r="BD89" i="3"/>
  <c r="BC89" i="3"/>
  <c r="BA89" i="3"/>
  <c r="G89" i="3"/>
  <c r="BB89" i="3" s="1"/>
  <c r="BE88" i="3"/>
  <c r="BD88" i="3"/>
  <c r="BC88" i="3"/>
  <c r="BA88" i="3"/>
  <c r="G88" i="3"/>
  <c r="BB88" i="3" s="1"/>
  <c r="BE87" i="3"/>
  <c r="BD87" i="3"/>
  <c r="BC87" i="3"/>
  <c r="BB87" i="3"/>
  <c r="BA87" i="3"/>
  <c r="G87" i="3"/>
  <c r="BE86" i="3"/>
  <c r="BD86" i="3"/>
  <c r="BC86" i="3"/>
  <c r="BA86" i="3"/>
  <c r="G86" i="3"/>
  <c r="BB86" i="3" s="1"/>
  <c r="BE85" i="3"/>
  <c r="BD85" i="3"/>
  <c r="BC85" i="3"/>
  <c r="BB85" i="3"/>
  <c r="BA85" i="3"/>
  <c r="G85" i="3"/>
  <c r="BE84" i="3"/>
  <c r="BD84" i="3"/>
  <c r="BC84" i="3"/>
  <c r="BA84" i="3"/>
  <c r="G84" i="3"/>
  <c r="BB84" i="3" s="1"/>
  <c r="BE83" i="3"/>
  <c r="BD83" i="3"/>
  <c r="BC83" i="3"/>
  <c r="BA83" i="3"/>
  <c r="G83" i="3"/>
  <c r="BB83" i="3" s="1"/>
  <c r="BE82" i="3"/>
  <c r="BD82" i="3"/>
  <c r="BC82" i="3"/>
  <c r="BA82" i="3"/>
  <c r="G82" i="3"/>
  <c r="BB82" i="3" s="1"/>
  <c r="BE81" i="3"/>
  <c r="BD81" i="3"/>
  <c r="BC81" i="3"/>
  <c r="BA81" i="3"/>
  <c r="G81" i="3"/>
  <c r="BB81" i="3" s="1"/>
  <c r="BE80" i="3"/>
  <c r="BD80" i="3"/>
  <c r="BC80" i="3"/>
  <c r="BA80" i="3"/>
  <c r="G80" i="3"/>
  <c r="BB80" i="3" s="1"/>
  <c r="BE79" i="3"/>
  <c r="BD79" i="3"/>
  <c r="BC79" i="3"/>
  <c r="BA79" i="3"/>
  <c r="G79" i="3"/>
  <c r="BB79" i="3" s="1"/>
  <c r="BE78" i="3"/>
  <c r="BD78" i="3"/>
  <c r="BC78" i="3"/>
  <c r="BA78" i="3"/>
  <c r="G78" i="3"/>
  <c r="BB78" i="3" s="1"/>
  <c r="BE77" i="3"/>
  <c r="BD77" i="3"/>
  <c r="BC77" i="3"/>
  <c r="BA77" i="3"/>
  <c r="G77" i="3"/>
  <c r="BB77" i="3" s="1"/>
  <c r="BE76" i="3"/>
  <c r="BD76" i="3"/>
  <c r="BC76" i="3"/>
  <c r="BA76" i="3"/>
  <c r="G76" i="3"/>
  <c r="BB76" i="3" s="1"/>
  <c r="BE75" i="3"/>
  <c r="BD75" i="3"/>
  <c r="BC75" i="3"/>
  <c r="BA75" i="3"/>
  <c r="G75" i="3"/>
  <c r="BB75" i="3" s="1"/>
  <c r="B16" i="2"/>
  <c r="A16" i="2"/>
  <c r="C97" i="3"/>
  <c r="BE72" i="3"/>
  <c r="BD72" i="3"/>
  <c r="BC72" i="3"/>
  <c r="BB72" i="3"/>
  <c r="BA72" i="3"/>
  <c r="G72" i="3"/>
  <c r="BE71" i="3"/>
  <c r="BD71" i="3"/>
  <c r="BC71" i="3"/>
  <c r="BA71" i="3"/>
  <c r="G71" i="3"/>
  <c r="BB71" i="3" s="1"/>
  <c r="BE70" i="3"/>
  <c r="BD70" i="3"/>
  <c r="BC70" i="3"/>
  <c r="BA70" i="3"/>
  <c r="G70" i="3"/>
  <c r="BB70" i="3" s="1"/>
  <c r="BE69" i="3"/>
  <c r="BD69" i="3"/>
  <c r="BC69" i="3"/>
  <c r="BA69" i="3"/>
  <c r="G69" i="3"/>
  <c r="BB69" i="3" s="1"/>
  <c r="BE68" i="3"/>
  <c r="BD68" i="3"/>
  <c r="BC68" i="3"/>
  <c r="BA68" i="3"/>
  <c r="G68" i="3"/>
  <c r="BB68" i="3" s="1"/>
  <c r="BE67" i="3"/>
  <c r="BD67" i="3"/>
  <c r="BC67" i="3"/>
  <c r="BA67" i="3"/>
  <c r="G67" i="3"/>
  <c r="BB67" i="3" s="1"/>
  <c r="BE66" i="3"/>
  <c r="BD66" i="3"/>
  <c r="BC66" i="3"/>
  <c r="BB66" i="3"/>
  <c r="BA66" i="3"/>
  <c r="G66" i="3"/>
  <c r="BE65" i="3"/>
  <c r="BD65" i="3"/>
  <c r="BC65" i="3"/>
  <c r="BA65" i="3"/>
  <c r="G65" i="3"/>
  <c r="B15" i="2"/>
  <c r="A15" i="2"/>
  <c r="C73" i="3"/>
  <c r="BE62" i="3"/>
  <c r="BD62" i="3"/>
  <c r="BC62" i="3"/>
  <c r="BA62" i="3"/>
  <c r="G62" i="3"/>
  <c r="BB62" i="3" s="1"/>
  <c r="BE61" i="3"/>
  <c r="BD61" i="3"/>
  <c r="BC61" i="3"/>
  <c r="BA61" i="3"/>
  <c r="G61" i="3"/>
  <c r="BB61" i="3" s="1"/>
  <c r="BE60" i="3"/>
  <c r="BD60" i="3"/>
  <c r="BC60" i="3"/>
  <c r="BA60" i="3"/>
  <c r="G60" i="3"/>
  <c r="BB60" i="3" s="1"/>
  <c r="BE59" i="3"/>
  <c r="BD59" i="3"/>
  <c r="BC59" i="3"/>
  <c r="BA59" i="3"/>
  <c r="G59" i="3"/>
  <c r="BB59" i="3" s="1"/>
  <c r="BE58" i="3"/>
  <c r="BD58" i="3"/>
  <c r="BC58" i="3"/>
  <c r="BA58" i="3"/>
  <c r="G58" i="3"/>
  <c r="BB58" i="3" s="1"/>
  <c r="BE57" i="3"/>
  <c r="BD57" i="3"/>
  <c r="BC57" i="3"/>
  <c r="BA57" i="3"/>
  <c r="G57" i="3"/>
  <c r="BB57" i="3" s="1"/>
  <c r="BE56" i="3"/>
  <c r="BD56" i="3"/>
  <c r="BC56" i="3"/>
  <c r="BA56" i="3"/>
  <c r="G56" i="3"/>
  <c r="BB56" i="3" s="1"/>
  <c r="BE55" i="3"/>
  <c r="BD55" i="3"/>
  <c r="BC55" i="3"/>
  <c r="BB55" i="3"/>
  <c r="BA55" i="3"/>
  <c r="G55" i="3"/>
  <c r="BE54" i="3"/>
  <c r="BD54" i="3"/>
  <c r="BC54" i="3"/>
  <c r="BA54" i="3"/>
  <c r="G54" i="3"/>
  <c r="BB54" i="3" s="1"/>
  <c r="BE53" i="3"/>
  <c r="BD53" i="3"/>
  <c r="BC53" i="3"/>
  <c r="BB53" i="3"/>
  <c r="BA53" i="3"/>
  <c r="G53" i="3"/>
  <c r="BE52" i="3"/>
  <c r="BD52" i="3"/>
  <c r="BC52" i="3"/>
  <c r="BA52" i="3"/>
  <c r="G52" i="3"/>
  <c r="BB52" i="3" s="1"/>
  <c r="BE51" i="3"/>
  <c r="BD51" i="3"/>
  <c r="BC51" i="3"/>
  <c r="BA51" i="3"/>
  <c r="G51" i="3"/>
  <c r="BB51" i="3" s="1"/>
  <c r="BE50" i="3"/>
  <c r="BD50" i="3"/>
  <c r="BC50" i="3"/>
  <c r="BA50" i="3"/>
  <c r="G50" i="3"/>
  <c r="BB50" i="3" s="1"/>
  <c r="BE49" i="3"/>
  <c r="BD49" i="3"/>
  <c r="BC49" i="3"/>
  <c r="BA49" i="3"/>
  <c r="G49" i="3"/>
  <c r="BB49" i="3" s="1"/>
  <c r="B14" i="2"/>
  <c r="A14" i="2"/>
  <c r="C63" i="3"/>
  <c r="BE46" i="3"/>
  <c r="BD46" i="3"/>
  <c r="BC46" i="3"/>
  <c r="BA46" i="3"/>
  <c r="G46" i="3"/>
  <c r="BB46" i="3" s="1"/>
  <c r="BE45" i="3"/>
  <c r="BD45" i="3"/>
  <c r="BC45" i="3"/>
  <c r="BA45" i="3"/>
  <c r="G45" i="3"/>
  <c r="BB45" i="3" s="1"/>
  <c r="BE44" i="3"/>
  <c r="BD44" i="3"/>
  <c r="BC44" i="3"/>
  <c r="BA44" i="3"/>
  <c r="G44" i="3"/>
  <c r="BB44" i="3" s="1"/>
  <c r="BE43" i="3"/>
  <c r="BD43" i="3"/>
  <c r="BC43" i="3"/>
  <c r="BA43" i="3"/>
  <c r="G43" i="3"/>
  <c r="BB43" i="3" s="1"/>
  <c r="BE42" i="3"/>
  <c r="BD42" i="3"/>
  <c r="BC42" i="3"/>
  <c r="BA42" i="3"/>
  <c r="G42" i="3"/>
  <c r="BB42" i="3" s="1"/>
  <c r="BE41" i="3"/>
  <c r="BD41" i="3"/>
  <c r="BC41" i="3"/>
  <c r="BA41" i="3"/>
  <c r="G41" i="3"/>
  <c r="BB41" i="3" s="1"/>
  <c r="BE40" i="3"/>
  <c r="BD40" i="3"/>
  <c r="BC40" i="3"/>
  <c r="BA40" i="3"/>
  <c r="G40" i="3"/>
  <c r="BE39" i="3"/>
  <c r="BD39" i="3"/>
  <c r="BC39" i="3"/>
  <c r="BC47" i="3" s="1"/>
  <c r="G13" i="2" s="1"/>
  <c r="BA39" i="3"/>
  <c r="G39" i="3"/>
  <c r="BB39" i="3" s="1"/>
  <c r="B13" i="2"/>
  <c r="A13" i="2"/>
  <c r="C47" i="3"/>
  <c r="BE36" i="3"/>
  <c r="BD36" i="3"/>
  <c r="BC36" i="3"/>
  <c r="BA36" i="3"/>
  <c r="G36" i="3"/>
  <c r="BB36" i="3" s="1"/>
  <c r="BE35" i="3"/>
  <c r="BD35" i="3"/>
  <c r="BC35" i="3"/>
  <c r="BA35" i="3"/>
  <c r="G35" i="3"/>
  <c r="BE34" i="3"/>
  <c r="BD34" i="3"/>
  <c r="BC34" i="3"/>
  <c r="BC37" i="3" s="1"/>
  <c r="G12" i="2" s="1"/>
  <c r="BA34" i="3"/>
  <c r="G34" i="3"/>
  <c r="BB34" i="3" s="1"/>
  <c r="B12" i="2"/>
  <c r="A12" i="2"/>
  <c r="C37" i="3"/>
  <c r="BE31" i="3"/>
  <c r="BD31" i="3"/>
  <c r="BC31" i="3"/>
  <c r="BA31" i="3"/>
  <c r="G31" i="3"/>
  <c r="BB31" i="3" s="1"/>
  <c r="BE30" i="3"/>
  <c r="BD30" i="3"/>
  <c r="BC30" i="3"/>
  <c r="BA30" i="3"/>
  <c r="G30" i="3"/>
  <c r="BB30" i="3" s="1"/>
  <c r="BE29" i="3"/>
  <c r="BD29" i="3"/>
  <c r="BC29" i="3"/>
  <c r="BA29" i="3"/>
  <c r="G29" i="3"/>
  <c r="BB29" i="3" s="1"/>
  <c r="BE28" i="3"/>
  <c r="BD28" i="3"/>
  <c r="BC28" i="3"/>
  <c r="BA28" i="3"/>
  <c r="G28" i="3"/>
  <c r="BB28" i="3" s="1"/>
  <c r="BE27" i="3"/>
  <c r="BD27" i="3"/>
  <c r="BC27" i="3"/>
  <c r="BA27" i="3"/>
  <c r="G27" i="3"/>
  <c r="BB27" i="3" s="1"/>
  <c r="BE26" i="3"/>
  <c r="BD26" i="3"/>
  <c r="BC26" i="3"/>
  <c r="BA26" i="3"/>
  <c r="G26" i="3"/>
  <c r="BB26" i="3" s="1"/>
  <c r="BE25" i="3"/>
  <c r="BD25" i="3"/>
  <c r="BC25" i="3"/>
  <c r="BA25" i="3"/>
  <c r="G25" i="3"/>
  <c r="BB25" i="3" s="1"/>
  <c r="BE24" i="3"/>
  <c r="BD24" i="3"/>
  <c r="BC24" i="3"/>
  <c r="BA24" i="3"/>
  <c r="G24" i="3"/>
  <c r="BB24" i="3" s="1"/>
  <c r="BE23" i="3"/>
  <c r="BD23" i="3"/>
  <c r="BC23" i="3"/>
  <c r="BB23" i="3"/>
  <c r="BA23" i="3"/>
  <c r="G23" i="3"/>
  <c r="BE22" i="3"/>
  <c r="BD22" i="3"/>
  <c r="BC22" i="3"/>
  <c r="BA22" i="3"/>
  <c r="G22" i="3"/>
  <c r="BE21" i="3"/>
  <c r="BE32" i="3" s="1"/>
  <c r="I11" i="2" s="1"/>
  <c r="BD21" i="3"/>
  <c r="BC21" i="3"/>
  <c r="BA21" i="3"/>
  <c r="BA32" i="3" s="1"/>
  <c r="E11" i="2" s="1"/>
  <c r="G21" i="3"/>
  <c r="BB21" i="3" s="1"/>
  <c r="B11" i="2"/>
  <c r="A11" i="2"/>
  <c r="C32" i="3"/>
  <c r="BE18" i="3"/>
  <c r="BE19" i="3" s="1"/>
  <c r="I10" i="2" s="1"/>
  <c r="BD18" i="3"/>
  <c r="BC18" i="3"/>
  <c r="BB18" i="3"/>
  <c r="BB19" i="3" s="1"/>
  <c r="F10" i="2" s="1"/>
  <c r="G18" i="3"/>
  <c r="BA18" i="3" s="1"/>
  <c r="BA19" i="3" s="1"/>
  <c r="E10" i="2" s="1"/>
  <c r="B10" i="2"/>
  <c r="A10" i="2"/>
  <c r="BD19" i="3"/>
  <c r="H10" i="2" s="1"/>
  <c r="BC19" i="3"/>
  <c r="G10" i="2" s="1"/>
  <c r="C19" i="3"/>
  <c r="BE15" i="3"/>
  <c r="BE16" i="3" s="1"/>
  <c r="I9" i="2" s="1"/>
  <c r="BD15" i="3"/>
  <c r="BC15" i="3"/>
  <c r="BB15" i="3"/>
  <c r="BB16" i="3" s="1"/>
  <c r="F9" i="2" s="1"/>
  <c r="G15" i="3"/>
  <c r="BA15" i="3" s="1"/>
  <c r="BA16" i="3" s="1"/>
  <c r="E9" i="2" s="1"/>
  <c r="B9" i="2"/>
  <c r="A9" i="2"/>
  <c r="BD16" i="3"/>
  <c r="H9" i="2" s="1"/>
  <c r="BC16" i="3"/>
  <c r="G9" i="2" s="1"/>
  <c r="C16" i="3"/>
  <c r="BE12" i="3"/>
  <c r="BE13" i="3" s="1"/>
  <c r="I8" i="2" s="1"/>
  <c r="BD12" i="3"/>
  <c r="BC12" i="3"/>
  <c r="BB12" i="3"/>
  <c r="BB13" i="3" s="1"/>
  <c r="F8" i="2" s="1"/>
  <c r="G12" i="3"/>
  <c r="BA12" i="3" s="1"/>
  <c r="BA13" i="3" s="1"/>
  <c r="E8" i="2" s="1"/>
  <c r="H8" i="2"/>
  <c r="B8" i="2"/>
  <c r="A8" i="2"/>
  <c r="BD13" i="3"/>
  <c r="BC13" i="3"/>
  <c r="G8" i="2" s="1"/>
  <c r="G13" i="3"/>
  <c r="C13" i="3"/>
  <c r="BE9" i="3"/>
  <c r="BD9" i="3"/>
  <c r="BC9" i="3"/>
  <c r="BB9" i="3"/>
  <c r="BB10" i="3" s="1"/>
  <c r="F7" i="2" s="1"/>
  <c r="G9" i="3"/>
  <c r="BA9" i="3" s="1"/>
  <c r="BE8" i="3"/>
  <c r="BE10" i="3" s="1"/>
  <c r="I7" i="2" s="1"/>
  <c r="BD8" i="3"/>
  <c r="BD10" i="3" s="1"/>
  <c r="H7" i="2" s="1"/>
  <c r="BC8" i="3"/>
  <c r="BB8" i="3"/>
  <c r="G8" i="3"/>
  <c r="B7" i="2"/>
  <c r="A7" i="2"/>
  <c r="C10" i="3"/>
  <c r="E4" i="3"/>
  <c r="C4" i="3"/>
  <c r="F3" i="3"/>
  <c r="C3" i="3"/>
  <c r="C2" i="2"/>
  <c r="C1" i="2"/>
  <c r="C33" i="1"/>
  <c r="F33" i="1" s="1"/>
  <c r="C31" i="1"/>
  <c r="C9" i="1"/>
  <c r="G7" i="1"/>
  <c r="D2" i="1"/>
  <c r="C2" i="1"/>
  <c r="BB164" i="3" l="1"/>
  <c r="F20" i="2" s="1"/>
  <c r="BC32" i="3"/>
  <c r="G11" i="2" s="1"/>
  <c r="BD155" i="3"/>
  <c r="H19" i="2" s="1"/>
  <c r="G174" i="3"/>
  <c r="BE155" i="3"/>
  <c r="I19" i="2" s="1"/>
  <c r="BC97" i="3"/>
  <c r="G16" i="2" s="1"/>
  <c r="BA73" i="3"/>
  <c r="E15" i="2" s="1"/>
  <c r="BE97" i="3"/>
  <c r="I16" i="2" s="1"/>
  <c r="BB97" i="3"/>
  <c r="F16" i="2" s="1"/>
  <c r="G16" i="3"/>
  <c r="BC10" i="3"/>
  <c r="G7" i="2" s="1"/>
  <c r="G19" i="3"/>
  <c r="BA47" i="3"/>
  <c r="E13" i="2" s="1"/>
  <c r="BE47" i="3"/>
  <c r="I13" i="2" s="1"/>
  <c r="BE149" i="3"/>
  <c r="I18" i="2" s="1"/>
  <c r="BD149" i="3"/>
  <c r="H18" i="2" s="1"/>
  <c r="G155" i="3"/>
  <c r="BC155" i="3"/>
  <c r="G19" i="2" s="1"/>
  <c r="G168" i="3"/>
  <c r="BD168" i="3"/>
  <c r="H21" i="2" s="1"/>
  <c r="BC168" i="3"/>
  <c r="G21" i="2" s="1"/>
  <c r="G171" i="3"/>
  <c r="BC63" i="3"/>
  <c r="G14" i="2" s="1"/>
  <c r="BD73" i="3"/>
  <c r="H15" i="2" s="1"/>
  <c r="BA97" i="3"/>
  <c r="E16" i="2" s="1"/>
  <c r="BA37" i="3"/>
  <c r="E12" i="2" s="1"/>
  <c r="BE37" i="3"/>
  <c r="I12" i="2" s="1"/>
  <c r="BD37" i="3"/>
  <c r="H12" i="2" s="1"/>
  <c r="BC112" i="3"/>
  <c r="G17" i="2" s="1"/>
  <c r="BA112" i="3"/>
  <c r="E17" i="2" s="1"/>
  <c r="BE112" i="3"/>
  <c r="I17" i="2" s="1"/>
  <c r="BC164" i="3"/>
  <c r="G20" i="2" s="1"/>
  <c r="BD47" i="3"/>
  <c r="H13" i="2" s="1"/>
  <c r="BB63" i="3"/>
  <c r="F14" i="2" s="1"/>
  <c r="BB103" i="3"/>
  <c r="G112" i="3"/>
  <c r="BA149" i="3"/>
  <c r="E18" i="2" s="1"/>
  <c r="G32" i="3"/>
  <c r="BB22" i="3"/>
  <c r="BB32" i="3" s="1"/>
  <c r="F11" i="2" s="1"/>
  <c r="BB40" i="3"/>
  <c r="BB47" i="3" s="1"/>
  <c r="F13" i="2" s="1"/>
  <c r="G47" i="3"/>
  <c r="BB65" i="3"/>
  <c r="BB73" i="3" s="1"/>
  <c r="F15" i="2" s="1"/>
  <c r="G73" i="3"/>
  <c r="BD112" i="3"/>
  <c r="H17" i="2" s="1"/>
  <c r="G37" i="3"/>
  <c r="BB35" i="3"/>
  <c r="BB37" i="3" s="1"/>
  <c r="F12" i="2" s="1"/>
  <c r="G10" i="3"/>
  <c r="BA8" i="3"/>
  <c r="BA10" i="3" s="1"/>
  <c r="E7" i="2" s="1"/>
  <c r="BD32" i="3"/>
  <c r="H11" i="2" s="1"/>
  <c r="BE73" i="3"/>
  <c r="I15" i="2" s="1"/>
  <c r="G63" i="3"/>
  <c r="BC149" i="3"/>
  <c r="G18" i="2" s="1"/>
  <c r="BB155" i="3"/>
  <c r="F19" i="2" s="1"/>
  <c r="BA63" i="3"/>
  <c r="E14" i="2" s="1"/>
  <c r="BE63" i="3"/>
  <c r="I14" i="2" s="1"/>
  <c r="BC73" i="3"/>
  <c r="G15" i="2" s="1"/>
  <c r="BB112" i="3"/>
  <c r="F17" i="2" s="1"/>
  <c r="G149" i="3"/>
  <c r="G164" i="3"/>
  <c r="BD164" i="3"/>
  <c r="H20" i="2" s="1"/>
  <c r="BD63" i="3"/>
  <c r="H14" i="2" s="1"/>
  <c r="G97" i="3"/>
  <c r="BD97" i="3"/>
  <c r="H16" i="2" s="1"/>
  <c r="BB149" i="3"/>
  <c r="F18" i="2" s="1"/>
  <c r="BA164" i="3"/>
  <c r="E20" i="2" s="1"/>
  <c r="BE164" i="3"/>
  <c r="I20" i="2" s="1"/>
  <c r="G24" i="2" l="1"/>
  <c r="C18" i="1" s="1"/>
  <c r="I24" i="2"/>
  <c r="C21" i="1" s="1"/>
  <c r="H24" i="2"/>
  <c r="C17" i="1" s="1"/>
  <c r="F24" i="2"/>
  <c r="C16" i="1" s="1"/>
  <c r="E24" i="2"/>
  <c r="G35" i="2" l="1"/>
  <c r="I35" i="2" s="1"/>
  <c r="G21" i="1" s="1"/>
  <c r="G31" i="2"/>
  <c r="I31" i="2" s="1"/>
  <c r="G17" i="1" s="1"/>
  <c r="G30" i="2"/>
  <c r="I30" i="2" s="1"/>
  <c r="G16" i="1" s="1"/>
  <c r="G36" i="2"/>
  <c r="I36" i="2" s="1"/>
  <c r="G32" i="2"/>
  <c r="I32" i="2" s="1"/>
  <c r="G18" i="1" s="1"/>
  <c r="G33" i="2"/>
  <c r="I33" i="2" s="1"/>
  <c r="G19" i="1" s="1"/>
  <c r="G29" i="2"/>
  <c r="I29" i="2" s="1"/>
  <c r="G34" i="2"/>
  <c r="I34" i="2" s="1"/>
  <c r="G20" i="1" s="1"/>
  <c r="C15" i="1"/>
  <c r="C19" i="1" s="1"/>
  <c r="C22" i="1" s="1"/>
  <c r="H37" i="2" l="1"/>
  <c r="G23" i="1" s="1"/>
  <c r="C23" i="1" s="1"/>
  <c r="F30" i="1" s="1"/>
  <c r="G15" i="1"/>
  <c r="G22" i="1" l="1"/>
  <c r="F31" i="1"/>
  <c r="F34" i="1" s="1"/>
</calcChain>
</file>

<file path=xl/sharedStrings.xml><?xml version="1.0" encoding="utf-8"?>
<sst xmlns="http://schemas.openxmlformats.org/spreadsheetml/2006/main" count="580" uniqueCount="399">
  <si>
    <t>POLOŽKOVÝ ROZPOČET</t>
  </si>
  <si>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</si>
  <si>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</si>
  <si>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</si>
  <si>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</si>
  <si>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</si>
  <si>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</si>
  <si>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</si>
  <si>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</si>
  <si>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</si>
  <si>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</si>
  <si>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</si>
  <si>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</si>
  <si>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</si>
  <si>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</si>
  <si>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</si>
  <si>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</si>
  <si>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</si>
  <si>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</si>
  <si>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</si>
  <si>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</si>
  <si>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</si>
  <si>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</si>
  <si>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</si>
  <si>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</si>
  <si>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</si>
  <si>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</si>
  <si>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</si>
  <si>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</si>
  <si>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</si>
  <si>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</si>
  <si>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</si>
  <si>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</si>
  <si>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</si>
  <si>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</si>
  <si>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</si>
  <si>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</si>
  <si>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</si>
  <si>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</si>
  <si>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</si>
  <si>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</si>
  <si>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</si>
  <si>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</si>
  <si>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</si>
  <si>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</si>
  <si>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</si>
  <si>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</si>
  <si>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</si>
  <si>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</si>
  <si>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</si>
  <si>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</si>
  <si>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</si>
  <si>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</si>
  <si>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</si>
  <si>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</si>
  <si>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</si>
  <si>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</si>
  <si>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</si>
  <si>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</si>
  <si>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</si>
  <si>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</si>
  <si>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</si>
  <si>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</si>
  <si>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</si>
  <si>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</si>
  <si>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</si>
  <si>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</si>
  <si>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</si>
  <si>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</si>
  <si>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</si>
  <si>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</si>
  <si>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</si>
  <si>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</si>
  <si>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</si>
  <si>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</si>
  <si>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Celkem za</t>
  </si>
  <si>
    <t>2014/1020</t>
  </si>
  <si>
    <t>Zubří - Rekonstrukce kotelny, Hlavní 824</t>
  </si>
  <si>
    <t>1001</t>
  </si>
  <si>
    <t>Rek. plynové kotelny</t>
  </si>
  <si>
    <t>Plynová kotelna Zubří</t>
  </si>
  <si>
    <t>61</t>
  </si>
  <si>
    <t>Upravy povrchů vnitřní</t>
  </si>
  <si>
    <t>612401191RT2</t>
  </si>
  <si>
    <t>Omítka malých ploch vnitřních stěn do 0,09 m2 s použitím suché maltové směsi</t>
  </si>
  <si>
    <t>kus</t>
  </si>
  <si>
    <t>612421331RT2</t>
  </si>
  <si>
    <t>Oprava vápen.omítek stěn do 30 % pl. - štukových s použitím suché maltové směsi</t>
  </si>
  <si>
    <t>m2</t>
  </si>
  <si>
    <t>63</t>
  </si>
  <si>
    <t>Podlahy a podlahové konstrukce</t>
  </si>
  <si>
    <t>632452431R00</t>
  </si>
  <si>
    <t xml:space="preserve">Doplnění potěru v ploše do 4 m2, tl. 20 - 30 mm </t>
  </si>
  <si>
    <t>97</t>
  </si>
  <si>
    <t>Prorážení otvorů</t>
  </si>
  <si>
    <t>970031130R00</t>
  </si>
  <si>
    <t xml:space="preserve">Vrtání jádrové do zdiva cihelného do D 130 mm </t>
  </si>
  <si>
    <t>m</t>
  </si>
  <si>
    <t>99</t>
  </si>
  <si>
    <t>Staveništní přesun hmot</t>
  </si>
  <si>
    <t>999281105R00</t>
  </si>
  <si>
    <t xml:space="preserve">Přesun hmot pro opravy a údržbu do výšky 6 m </t>
  </si>
  <si>
    <t>t</t>
  </si>
  <si>
    <t>713</t>
  </si>
  <si>
    <t>Izolace tepelné</t>
  </si>
  <si>
    <t>713411131R00</t>
  </si>
  <si>
    <t xml:space="preserve">Izolace tepelná potrubí pásy LSP do konstr.1vrstvá </t>
  </si>
  <si>
    <t>722181213RT7</t>
  </si>
  <si>
    <t>Izolace návleková  tl. stěny 13 mm vnitřní průměr 22 mm</t>
  </si>
  <si>
    <t>722181214RU4</t>
  </si>
  <si>
    <t>Izolace návleková  tl. stěny 20 mm vnitřní průměr 42 mm</t>
  </si>
  <si>
    <t>63154512</t>
  </si>
  <si>
    <t>Pouzdro potrubní izolační  ALS 35/25 mm</t>
  </si>
  <si>
    <t>63154532</t>
  </si>
  <si>
    <t>Pouzdro potrubní izolační  ALS 35/30 mm</t>
  </si>
  <si>
    <t>63154533</t>
  </si>
  <si>
    <t>Pouzdro potrubní izolační  ALS 42/30 mm</t>
  </si>
  <si>
    <t>63154573</t>
  </si>
  <si>
    <t>Pouzdro potrubní izolační  ALS 42/40 mm</t>
  </si>
  <si>
    <t>63154604</t>
  </si>
  <si>
    <t>Pouzdro potrubní izolační  ALS 49/50 mm</t>
  </si>
  <si>
    <t>63154605</t>
  </si>
  <si>
    <t>Pouzdro potrubní izolační  ALS 60/50 mm</t>
  </si>
  <si>
    <t>63154650</t>
  </si>
  <si>
    <t>Pouzdro potrubní izolační  ALS 108/80 mm</t>
  </si>
  <si>
    <t>998713201R00</t>
  </si>
  <si>
    <t xml:space="preserve">Přesun hmot pro izolace tepelné, výšky do 6 m </t>
  </si>
  <si>
    <t>721</t>
  </si>
  <si>
    <t>Vnitřní kanalizace</t>
  </si>
  <si>
    <t>721176101R00</t>
  </si>
  <si>
    <t xml:space="preserve">Potrubí HT připojovací D 32 x 1,8 mm </t>
  </si>
  <si>
    <t>721290111R00</t>
  </si>
  <si>
    <t xml:space="preserve">Zkouška těsnosti kanalizace vodou DN 125 </t>
  </si>
  <si>
    <t>998721201R00</t>
  </si>
  <si>
    <t xml:space="preserve">Přesun hmot pro vnitřní kanalizaci, výšky do 6 m </t>
  </si>
  <si>
    <t>722</t>
  </si>
  <si>
    <t>Vnitřní vodovod</t>
  </si>
  <si>
    <t>72201</t>
  </si>
  <si>
    <t xml:space="preserve">Vodoměr Qn= 1,5 m3/h, DN 15 </t>
  </si>
  <si>
    <t>722170911R00</t>
  </si>
  <si>
    <t xml:space="preserve">Plastová přechodka s kovovým závitem do  DN 32 </t>
  </si>
  <si>
    <t>722175211R00</t>
  </si>
  <si>
    <t xml:space="preserve">Potrubí z PP-R 80 PN 16, D 20 mm </t>
  </si>
  <si>
    <t>722175213R00</t>
  </si>
  <si>
    <t xml:space="preserve">Potrubí z PP-R 80 PN 16, D 32 mm </t>
  </si>
  <si>
    <t>722175214R00</t>
  </si>
  <si>
    <t xml:space="preserve">Potrubí z PP-R 80 PN 16, D 40 mm </t>
  </si>
  <si>
    <t>722269111R00</t>
  </si>
  <si>
    <t xml:space="preserve">Montáž vodoměru závitového jdnovt. suchob. G1/2" </t>
  </si>
  <si>
    <t>722290226R00</t>
  </si>
  <si>
    <t xml:space="preserve">Zkouška tlaku potrubí  DN 50 </t>
  </si>
  <si>
    <t>998722201R00</t>
  </si>
  <si>
    <t xml:space="preserve">Přesun hmot pro vnitřní vodovod, výšky do 6 m </t>
  </si>
  <si>
    <t>723</t>
  </si>
  <si>
    <t>Vnitřní plynovod</t>
  </si>
  <si>
    <t>72301</t>
  </si>
  <si>
    <t xml:space="preserve">Revize plynu </t>
  </si>
  <si>
    <t>kpl</t>
  </si>
  <si>
    <t>723120202R00</t>
  </si>
  <si>
    <t xml:space="preserve">Potrubí ocelové závitové černé svařované DN 15 </t>
  </si>
  <si>
    <t>723120206R00</t>
  </si>
  <si>
    <t xml:space="preserve">Potrubí ocelové závitové černé svařované DN 40 </t>
  </si>
  <si>
    <t>723120805R00</t>
  </si>
  <si>
    <t xml:space="preserve">Demontáž potrubí svařovaného závitového DN 25-50 </t>
  </si>
  <si>
    <t>723150314R00</t>
  </si>
  <si>
    <t xml:space="preserve">Potrubí ocelové hladké černé svařované D 89x3,6 </t>
  </si>
  <si>
    <t>723150341R00</t>
  </si>
  <si>
    <t xml:space="preserve">Zhotovení redukce kováním přes 1DN, DN 25/20 </t>
  </si>
  <si>
    <t>723190203R00</t>
  </si>
  <si>
    <t xml:space="preserve">Přípojka plynovodu, trubky závitové černé DN 20 </t>
  </si>
  <si>
    <t>soubor</t>
  </si>
  <si>
    <t>723190901R00</t>
  </si>
  <si>
    <t xml:space="preserve">Uzavření nebo otevření plynového potrubí </t>
  </si>
  <si>
    <t>723190907R00</t>
  </si>
  <si>
    <t xml:space="preserve">Odvzdušnění a napuštění plynového potrubí </t>
  </si>
  <si>
    <t>723190909R00</t>
  </si>
  <si>
    <t xml:space="preserve">Zkouška tlaková  plynového potrubí </t>
  </si>
  <si>
    <t>723225122R00</t>
  </si>
  <si>
    <t xml:space="preserve">Kulový kohout vzorkovací, DN15 </t>
  </si>
  <si>
    <t>723237215R00</t>
  </si>
  <si>
    <t xml:space="preserve">Kohout kulový,2xvnitřní závit, DN 25 </t>
  </si>
  <si>
    <t>734261224R00</t>
  </si>
  <si>
    <t xml:space="preserve">Šroubení  Ve 4300 přímé, G 3/4 </t>
  </si>
  <si>
    <t>998723201R00</t>
  </si>
  <si>
    <t xml:space="preserve">Přesun hmot pro vnitřní plynovod, výšky do 6 m </t>
  </si>
  <si>
    <t>731</t>
  </si>
  <si>
    <t>Kotelny</t>
  </si>
  <si>
    <t>73101</t>
  </si>
  <si>
    <t xml:space="preserve">Závěsný plynový kondenzační kotel 45 kW </t>
  </si>
  <si>
    <t>73102</t>
  </si>
  <si>
    <t xml:space="preserve">Uvedení kotle do provozu servisním technikem </t>
  </si>
  <si>
    <t>73103</t>
  </si>
  <si>
    <t>Komín - odkouření, viz specifikace, Dod + Montáž vč. revize a dopravy</t>
  </si>
  <si>
    <t>73104</t>
  </si>
  <si>
    <t xml:space="preserve">Demontáž odkouření od kotlů z AL, DN 180 mm </t>
  </si>
  <si>
    <t>731200825R00</t>
  </si>
  <si>
    <t xml:space="preserve">Demontáž kotle ocel.,kapal./plyn, do 40 kW </t>
  </si>
  <si>
    <t>731200826R00</t>
  </si>
  <si>
    <t xml:space="preserve">Demontáž kotle ocel.,kapal./plyn, do 60 kW </t>
  </si>
  <si>
    <t>731249126R00</t>
  </si>
  <si>
    <t xml:space="preserve">Montáž kotle ocel.teplov.,kapalina/plyn do 52 kW </t>
  </si>
  <si>
    <t>998731201R00</t>
  </si>
  <si>
    <t xml:space="preserve">Přesun hmot pro kotelny, výšky do 6 m </t>
  </si>
  <si>
    <t>732</t>
  </si>
  <si>
    <t>Strojovny</t>
  </si>
  <si>
    <t>73201</t>
  </si>
  <si>
    <t>Termohydraulický vyrovnávač dynamických tlaků DN 100, L=1000 mm</t>
  </si>
  <si>
    <t>73202</t>
  </si>
  <si>
    <t>Nepřímotopný zásobníkový ohřívač vody 300 L, plocha výměníku 1,0 - 1,5 m2</t>
  </si>
  <si>
    <t>73203</t>
  </si>
  <si>
    <t>Expanzomat 6 Bar, pr. 480 mm, v= 912 mm vč. stěnové upínací pásky</t>
  </si>
  <si>
    <t>73204</t>
  </si>
  <si>
    <t>Úpravna vody - změkčovací zařízení, qn = 1,1 m3/h ,Dodávka + montáž</t>
  </si>
  <si>
    <t>73205</t>
  </si>
  <si>
    <t xml:space="preserve">Neutralizační box, Dodávka + montáž </t>
  </si>
  <si>
    <t>73206</t>
  </si>
  <si>
    <t>Elektronicky ovládané čerpadlo na ÚT, Qn= 2,8 m3/h , H= 2,9 m, DN 32</t>
  </si>
  <si>
    <t>73207</t>
  </si>
  <si>
    <t>Elektronicky ovládané čerpadlo na ÚT, Qn= 2,3 m3/h , H= 2,5 m, DN 25</t>
  </si>
  <si>
    <t>73208</t>
  </si>
  <si>
    <t xml:space="preserve">Revize tlakové nádoby výchozí a provozní </t>
  </si>
  <si>
    <t>732110811R00</t>
  </si>
  <si>
    <t xml:space="preserve">Demontáž těles rozdělovačů a sběračů, DN 100 mm </t>
  </si>
  <si>
    <t>732119191R00</t>
  </si>
  <si>
    <t xml:space="preserve">M. rozdělovačů a sběračů DN 100  dl 1m </t>
  </si>
  <si>
    <t>732212815R00</t>
  </si>
  <si>
    <t xml:space="preserve">Demontáž ohříváků zásobníkových stojat.do 1600 l </t>
  </si>
  <si>
    <t>732219345R00</t>
  </si>
  <si>
    <t xml:space="preserve">Montáž ohříváků vody stojat.PN 1,6/1,0, do 1000 l </t>
  </si>
  <si>
    <t>732320812R00</t>
  </si>
  <si>
    <t xml:space="preserve">Odpojení nádrží od rozvodů potrubí, do 100 l </t>
  </si>
  <si>
    <t>732320813R00</t>
  </si>
  <si>
    <t xml:space="preserve">Odpojení nádrží od rozvodů potrubí, do 200 l </t>
  </si>
  <si>
    <t>732339106R00</t>
  </si>
  <si>
    <t xml:space="preserve">Montáž nádoby expanzní tlakové 110 l </t>
  </si>
  <si>
    <t>732339107R00</t>
  </si>
  <si>
    <t xml:space="preserve">Montáž nádoby expanzní tlakové 140 l </t>
  </si>
  <si>
    <t>732349101R00</t>
  </si>
  <si>
    <t xml:space="preserve">Montáž anuloidu I - průtok 4 m3/hod </t>
  </si>
  <si>
    <t>732420813R00</t>
  </si>
  <si>
    <t xml:space="preserve">Demontáž čerpadel oběhových spirálních DN 50 </t>
  </si>
  <si>
    <t>732420913R00</t>
  </si>
  <si>
    <t xml:space="preserve">Zpětná montáž čerpadla oběh.spirálního DN 50 </t>
  </si>
  <si>
    <t>732429111R00</t>
  </si>
  <si>
    <t xml:space="preserve">Montáž čerpadel oběhových spirálních, DN 25 </t>
  </si>
  <si>
    <t>732429112R00</t>
  </si>
  <si>
    <t xml:space="preserve">Montáž čerpadel oběhových spirálních, DN 32 </t>
  </si>
  <si>
    <t>998732201R00</t>
  </si>
  <si>
    <t xml:space="preserve">Přesun hmot pro strojovny, výšky do 6 m </t>
  </si>
  <si>
    <t>733</t>
  </si>
  <si>
    <t>Rozvod potrubí</t>
  </si>
  <si>
    <t>733110808R00</t>
  </si>
  <si>
    <t xml:space="preserve">Demontáž potrubí ocelového závitového do DN 32-50 </t>
  </si>
  <si>
    <t>733111115R00</t>
  </si>
  <si>
    <t xml:space="preserve">Potrubí závit. bezešvé běžné v kotelnách DN 25 </t>
  </si>
  <si>
    <t>733111116R00</t>
  </si>
  <si>
    <t xml:space="preserve">Potrubí závit. bezešvé běžné v kotelnách DN 32 </t>
  </si>
  <si>
    <t>733111117R00</t>
  </si>
  <si>
    <t xml:space="preserve">Potrubí závit. bezešvé běžné v kotelnách DN 40 </t>
  </si>
  <si>
    <t>733111118R00</t>
  </si>
  <si>
    <t xml:space="preserve">Potrubí závit. bezešvé běžné v kotelnách DN 50 </t>
  </si>
  <si>
    <t>733124113R00</t>
  </si>
  <si>
    <t xml:space="preserve">Zhotov.přechodu z trub.hladkých kováním 32/25 </t>
  </si>
  <si>
    <t>733124115R00</t>
  </si>
  <si>
    <t xml:space="preserve">Zhotov.přechodu z trub.hladkých kováním 40/25 </t>
  </si>
  <si>
    <t>733124117R00</t>
  </si>
  <si>
    <t xml:space="preserve">Zhotov.přechodu z trub.hladkých kováním 40/32 </t>
  </si>
  <si>
    <t>733161110R00</t>
  </si>
  <si>
    <t xml:space="preserve">Potrubí ohebné nerez DN 25 </t>
  </si>
  <si>
    <t>733190107R00</t>
  </si>
  <si>
    <t xml:space="preserve">Tlaková zkouška potrubí  DN 40 </t>
  </si>
  <si>
    <t>733190108R00</t>
  </si>
  <si>
    <t xml:space="preserve">Tlaková zkouška potrubí  DN 50 </t>
  </si>
  <si>
    <t>998733201R00</t>
  </si>
  <si>
    <t xml:space="preserve">Přesun hmot pro rozvody potrubí, výšky do 6 m </t>
  </si>
  <si>
    <t>904      R02</t>
  </si>
  <si>
    <t>Hzs-zkousky v ramci montaz.praci Topná zkouška</t>
  </si>
  <si>
    <t>h</t>
  </si>
  <si>
    <t>734</t>
  </si>
  <si>
    <t>Armatury</t>
  </si>
  <si>
    <t>73401</t>
  </si>
  <si>
    <t>Trojcestný směšovací ventil pro ÚT, DN 25, KVs= 10 vč. serva</t>
  </si>
  <si>
    <t>73402</t>
  </si>
  <si>
    <t xml:space="preserve">Vyvažovací ventil  DN 20, kvs = 5,7 </t>
  </si>
  <si>
    <t>73403</t>
  </si>
  <si>
    <t xml:space="preserve">Vyvažovací ventil  DN 32, kvs = 14,2 </t>
  </si>
  <si>
    <t>73404</t>
  </si>
  <si>
    <t xml:space="preserve">Doplňovací ventil vč. tlakoměru DN 15 </t>
  </si>
  <si>
    <t>73405</t>
  </si>
  <si>
    <t xml:space="preserve">Průtočná armatura flowjet 3/4" </t>
  </si>
  <si>
    <t>734200823R00</t>
  </si>
  <si>
    <t xml:space="preserve">Demontáž armatur se 2závity do G 6/4 </t>
  </si>
  <si>
    <t>734200824R00</t>
  </si>
  <si>
    <t xml:space="preserve">Demontáž armatur se 2závity do G 2 </t>
  </si>
  <si>
    <t>734209113R00</t>
  </si>
  <si>
    <t xml:space="preserve">Montáž armatur závitových,se 2závity, G 1/2 </t>
  </si>
  <si>
    <t>734209114R00</t>
  </si>
  <si>
    <t xml:space="preserve">Montáž armatur závitových,se 2závity, G 3/4 </t>
  </si>
  <si>
    <t>734209116R00</t>
  </si>
  <si>
    <t xml:space="preserve">Montáž armatur závitových,se 2závity, G 5/4 </t>
  </si>
  <si>
    <t>734209125R00</t>
  </si>
  <si>
    <t xml:space="preserve">Montáž armatur závitových,se 3závity, G 1 </t>
  </si>
  <si>
    <t>734209202T00</t>
  </si>
  <si>
    <t xml:space="preserve">MS tvarovky do DN 25 </t>
  </si>
  <si>
    <t>734209210T00</t>
  </si>
  <si>
    <t xml:space="preserve">Pozink tvarovky do DN 25 </t>
  </si>
  <si>
    <t>734209211T00</t>
  </si>
  <si>
    <t xml:space="preserve">Pozink tvarovky do DN 40 </t>
  </si>
  <si>
    <t>734215132R00</t>
  </si>
  <si>
    <t xml:space="preserve">Ventil odvzdušňovací automat. DN 10 </t>
  </si>
  <si>
    <t>734235121R00</t>
  </si>
  <si>
    <t xml:space="preserve">Kohout kulový,2xvnitřní záv. DN 15 </t>
  </si>
  <si>
    <t>734235123R00</t>
  </si>
  <si>
    <t xml:space="preserve">Kohout kulový,2xvnitřní záv. DN 25 </t>
  </si>
  <si>
    <t>734235124R00</t>
  </si>
  <si>
    <t xml:space="preserve">Kohout kulový,2xvnitřní záv. DN 32 </t>
  </si>
  <si>
    <t>734235125R00</t>
  </si>
  <si>
    <t xml:space="preserve">Kohout kulový,2xvnitřní záv. DN 40 </t>
  </si>
  <si>
    <t>734245421R00</t>
  </si>
  <si>
    <t xml:space="preserve">Klapka zpětná,2xvnitřní závit  DN 15 </t>
  </si>
  <si>
    <t>734245424R00</t>
  </si>
  <si>
    <t xml:space="preserve">Klapka zpětná,2xvnitřní závit  DN 32 </t>
  </si>
  <si>
    <t>734245425R00</t>
  </si>
  <si>
    <t xml:space="preserve">Klapka zpětná,2xvnitřní závit  DN 40 </t>
  </si>
  <si>
    <t>734261223R00</t>
  </si>
  <si>
    <t xml:space="preserve">Šroubení  Ve 4300 přímé, G 1/2 </t>
  </si>
  <si>
    <t>734291113R00</t>
  </si>
  <si>
    <t xml:space="preserve">Kohouty plnící a vypouštěcí G 1/2 </t>
  </si>
  <si>
    <t>734295211R00</t>
  </si>
  <si>
    <t xml:space="preserve">Filtr, vnitřní-vnitřní z.  DN 15 </t>
  </si>
  <si>
    <t>734295213R00</t>
  </si>
  <si>
    <t xml:space="preserve">Filtr, vnitřní-vnitřní z.  DN 25 </t>
  </si>
  <si>
    <t>734295214R00</t>
  </si>
  <si>
    <t xml:space="preserve">Filtr, vnitřní-vnitřní z.  DN 32 </t>
  </si>
  <si>
    <t>734295215R00</t>
  </si>
  <si>
    <t xml:space="preserve">Filtr, vnitřní-vnitřní z.  DN 40 </t>
  </si>
  <si>
    <t>734391114R00</t>
  </si>
  <si>
    <t xml:space="preserve">Kondenzační smyčky ČSN 13 7531.1- zahnuté </t>
  </si>
  <si>
    <t>734411142R00</t>
  </si>
  <si>
    <t xml:space="preserve">Teploměr dvoukovový DTR,pevný stonek 100 mm </t>
  </si>
  <si>
    <t>734421150R00</t>
  </si>
  <si>
    <t xml:space="preserve">Tlakoměr deformační 0-10 MPa č. 53312, D 100 </t>
  </si>
  <si>
    <t>734424911R00</t>
  </si>
  <si>
    <t xml:space="preserve">Oprava-kohout tlakoměru čep.K 70-181-716,M12x1,5 </t>
  </si>
  <si>
    <t>734429103R00</t>
  </si>
  <si>
    <t xml:space="preserve">Montáž manostatu </t>
  </si>
  <si>
    <t>734494213R00</t>
  </si>
  <si>
    <t xml:space="preserve">Návarky s trubkovým závitem G 1/2 </t>
  </si>
  <si>
    <t>998734201R00</t>
  </si>
  <si>
    <t xml:space="preserve">Přesun hmot pro armatury, výšky do 6 m </t>
  </si>
  <si>
    <t>767</t>
  </si>
  <si>
    <t>Konstrukce zámečnické</t>
  </si>
  <si>
    <t>76701</t>
  </si>
  <si>
    <t xml:space="preserve">Dodávka doplňkové konstrukce </t>
  </si>
  <si>
    <t>kg</t>
  </si>
  <si>
    <t>76702</t>
  </si>
  <si>
    <t>Plechový zákryt komínu nad rourou 210 mm, Dodávka + montáž</t>
  </si>
  <si>
    <t>767995101R00</t>
  </si>
  <si>
    <t xml:space="preserve">Výroba a montáž kov. atypických konstr. do 5 kg </t>
  </si>
  <si>
    <t>998767201R00</t>
  </si>
  <si>
    <t xml:space="preserve">Přesun hmot pro zámečnické konstr., výšky do 6 m </t>
  </si>
  <si>
    <t>783</t>
  </si>
  <si>
    <t>Nátěry</t>
  </si>
  <si>
    <t>783225100R00</t>
  </si>
  <si>
    <t xml:space="preserve">Nátěr syntetický kovových konstrukcí 2x + 1x email </t>
  </si>
  <si>
    <t>783226100R00</t>
  </si>
  <si>
    <t xml:space="preserve">Nátěr syntetický kovových konstrukcí základní </t>
  </si>
  <si>
    <t>783293213R00</t>
  </si>
  <si>
    <t xml:space="preserve">Nátěr podlahy ETERNAL STABIL 2x </t>
  </si>
  <si>
    <t>783424140R00</t>
  </si>
  <si>
    <t xml:space="preserve">Nátěr syntetický potrubí do DN 50 mm  Z + 2x </t>
  </si>
  <si>
    <t>783424340R00</t>
  </si>
  <si>
    <t xml:space="preserve">Nátěr syntet. potrubí do DN 50 mm  Z+2x +1x email </t>
  </si>
  <si>
    <t>783425350R00</t>
  </si>
  <si>
    <t xml:space="preserve">Nátěr syntet. potrubí do DN 100 mm Z +2x +1x email </t>
  </si>
  <si>
    <t>783992000R00</t>
  </si>
  <si>
    <t xml:space="preserve">Nátěr bezpečnostními barvami šrafováním </t>
  </si>
  <si>
    <t>784</t>
  </si>
  <si>
    <t>Malby</t>
  </si>
  <si>
    <t>784195112R00</t>
  </si>
  <si>
    <t xml:space="preserve">Malba tekutá Primalex Standard, bílá, 2 x </t>
  </si>
  <si>
    <t>784403801R00</t>
  </si>
  <si>
    <t xml:space="preserve">Odstranění maleb omytím v místnosti H do 3,8 m </t>
  </si>
  <si>
    <t>M21</t>
  </si>
  <si>
    <t>Elektromontáže</t>
  </si>
  <si>
    <t>2101</t>
  </si>
  <si>
    <t xml:space="preserve">Elektro a měření a regulace </t>
  </si>
  <si>
    <t>D96</t>
  </si>
  <si>
    <t>Přesun Suti</t>
  </si>
  <si>
    <t>738890801T00</t>
  </si>
  <si>
    <t xml:space="preserve">Přesun demontovaných hmot pro ústřední vytápění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</si>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</sst>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0.0"/>
    <numFmt numFmtId="166" formatCode="#,##0\ &quot;Kč&quot;"/>
  </numFmts>
  <fonts count="22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23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49" fontId="6" fillId="2" borderId="4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Continuous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49" fontId="5" fillId="0" borderId="9" xfId="0" applyNumberFormat="1" applyFont="1" applyBorder="1"/>
    <xf numFmtId="49" fontId="5" fillId="0" borderId="8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49" fontId="4" fillId="2" borderId="9" xfId="0" applyNumberFormat="1" applyFont="1" applyFill="1" applyBorder="1"/>
    <xf numFmtId="49" fontId="3" fillId="2" borderId="9" xfId="0" applyNumberFormat="1" applyFont="1" applyFill="1" applyBorder="1"/>
    <xf numFmtId="0" fontId="5" fillId="0" borderId="10" xfId="0" applyFont="1" applyFill="1" applyBorder="1"/>
    <xf numFmtId="3" fontId="5" fillId="0" borderId="11" xfId="0" applyNumberFormat="1" applyFont="1" applyBorder="1" applyAlignment="1">
      <alignment horizontal="left"/>
    </xf>
    <xf numFmtId="0" fontId="0" fillId="0" borderId="0" xfId="0" applyFill="1"/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49" fontId="4" fillId="2" borderId="0" xfId="0" applyNumberFormat="1" applyFont="1" applyFill="1" applyBorder="1"/>
    <xf numFmtId="49" fontId="3" fillId="2" borderId="0" xfId="0" applyNumberFormat="1" applyFont="1" applyFill="1" applyBorder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0" xfId="0" applyNumberFormat="1" applyFont="1" applyBorder="1"/>
    <xf numFmtId="0" fontId="5" fillId="0" borderId="16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5" fillId="0" borderId="16" xfId="0" applyFont="1" applyBorder="1" applyAlignment="1">
      <alignment horizontal="left"/>
    </xf>
    <xf numFmtId="0" fontId="0" fillId="0" borderId="0" xfId="0" applyBorder="1"/>
    <xf numFmtId="0" fontId="5" fillId="0" borderId="10" xfId="0" applyFont="1" applyFill="1" applyBorder="1" applyAlignment="1"/>
    <xf numFmtId="0" fontId="5" fillId="0" borderId="16" xfId="0" applyFont="1" applyFill="1" applyBorder="1" applyAlignment="1"/>
    <xf numFmtId="0" fontId="1" fillId="0" borderId="0" xfId="0" applyFont="1" applyFill="1" applyBorder="1" applyAlignment="1"/>
    <xf numFmtId="0" fontId="5" fillId="0" borderId="10" xfId="0" applyFont="1" applyBorder="1" applyAlignment="1"/>
    <xf numFmtId="0" fontId="5" fillId="0" borderId="16" xfId="0" applyFont="1" applyBorder="1" applyAlignment="1"/>
    <xf numFmtId="3" fontId="0" fillId="0" borderId="0" xfId="0" applyNumberForma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 applyBorder="1"/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0" xfId="0" applyFont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/>
    <xf numFmtId="0" fontId="3" fillId="0" borderId="0" xfId="0" applyFont="1" applyFill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0" fontId="8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49" fontId="4" fillId="0" borderId="45" xfId="1" applyNumberFormat="1" applyFont="1" applyBorder="1"/>
    <xf numFmtId="49" fontId="3" fillId="0" borderId="45" xfId="1" applyNumberFormat="1" applyFont="1" applyBorder="1"/>
    <xf numFmtId="49" fontId="3" fillId="0" borderId="45" xfId="1" applyNumberFormat="1" applyFont="1" applyBorder="1" applyAlignment="1">
      <alignment horizontal="right"/>
    </xf>
    <xf numFmtId="0" fontId="3" fillId="0" borderId="46" xfId="1" applyFont="1" applyBorder="1"/>
    <xf numFmtId="49" fontId="3" fillId="0" borderId="45" xfId="0" applyNumberFormat="1" applyFont="1" applyBorder="1" applyAlignment="1">
      <alignment horizontal="left"/>
    </xf>
    <xf numFmtId="0" fontId="3" fillId="0" borderId="47" xfId="0" applyNumberFormat="1" applyFont="1" applyBorder="1"/>
    <xf numFmtId="49" fontId="4" fillId="0" borderId="50" xfId="1" applyNumberFormat="1" applyFont="1" applyBorder="1"/>
    <xf numFmtId="49" fontId="3" fillId="0" borderId="50" xfId="1" applyNumberFormat="1" applyFont="1" applyBorder="1"/>
    <xf numFmtId="49" fontId="3" fillId="0" borderId="50" xfId="1" applyNumberFormat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 applyBorder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1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12" fillId="0" borderId="0" xfId="0" applyNumberFormat="1" applyFont="1"/>
    <xf numFmtId="4" fontId="12" fillId="0" borderId="0" xfId="0" applyNumberFormat="1" applyFont="1"/>
    <xf numFmtId="4" fontId="0" fillId="0" borderId="0" xfId="0" applyNumberFormat="1"/>
    <xf numFmtId="0" fontId="10" fillId="0" borderId="0" xfId="1"/>
    <xf numFmtId="0" fontId="3" fillId="0" borderId="0" xfId="1" applyFont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3" fillId="0" borderId="45" xfId="1" applyFont="1" applyBorder="1"/>
    <xf numFmtId="0" fontId="5" fillId="0" borderId="46" xfId="1" applyFont="1" applyBorder="1" applyAlignment="1">
      <alignment horizontal="right"/>
    </xf>
    <xf numFmtId="49" fontId="3" fillId="0" borderId="45" xfId="1" applyNumberFormat="1" applyFont="1" applyBorder="1" applyAlignment="1">
      <alignment horizontal="left"/>
    </xf>
    <xf numFmtId="0" fontId="3" fillId="0" borderId="47" xfId="1" applyFont="1" applyBorder="1"/>
    <xf numFmtId="0" fontId="3" fillId="0" borderId="50" xfId="1" applyFont="1" applyBorder="1"/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/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NumberFormat="1" applyFont="1" applyBorder="1" applyAlignment="1">
      <alignment horizontal="right"/>
    </xf>
    <xf numFmtId="0" fontId="3" fillId="0" borderId="8" xfId="1" applyNumberFormat="1" applyFont="1" applyBorder="1"/>
    <xf numFmtId="0" fontId="10" fillId="0" borderId="0" xfId="1" applyNumberFormat="1"/>
    <xf numFmtId="0" fontId="16" fillId="0" borderId="0" xfId="1" applyFont="1"/>
    <xf numFmtId="0" fontId="17" fillId="0" borderId="59" xfId="1" applyFont="1" applyBorder="1" applyAlignment="1">
      <alignment horizontal="center" vertical="top"/>
    </xf>
    <xf numFmtId="49" fontId="17" fillId="0" borderId="59" xfId="1" applyNumberFormat="1" applyFont="1" applyBorder="1" applyAlignment="1">
      <alignment horizontal="left" vertical="top"/>
    </xf>
    <xf numFmtId="0" fontId="17" fillId="0" borderId="59" xfId="1" applyFont="1" applyBorder="1" applyAlignment="1">
      <alignment vertical="top" wrapText="1"/>
    </xf>
    <xf numFmtId="49" fontId="17" fillId="0" borderId="59" xfId="1" applyNumberFormat="1" applyFont="1" applyBorder="1" applyAlignment="1">
      <alignment horizontal="center" shrinkToFit="1"/>
    </xf>
    <xf numFmtId="4" fontId="17" fillId="0" borderId="59" xfId="1" applyNumberFormat="1" applyFont="1" applyBorder="1" applyAlignment="1">
      <alignment horizontal="right"/>
    </xf>
    <xf numFmtId="4" fontId="17" fillId="0" borderId="59" xfId="1" applyNumberFormat="1" applyFont="1" applyBorder="1"/>
    <xf numFmtId="0" fontId="18" fillId="0" borderId="0" xfId="1" applyFont="1"/>
    <xf numFmtId="0" fontId="3" fillId="2" borderId="10" xfId="1" applyFont="1" applyFill="1" applyBorder="1" applyAlignment="1">
      <alignment horizontal="center"/>
    </xf>
    <xf numFmtId="49" fontId="19" fillId="2" borderId="10" xfId="1" applyNumberFormat="1" applyFont="1" applyFill="1" applyBorder="1" applyAlignment="1">
      <alignment horizontal="left"/>
    </xf>
    <xf numFmtId="0" fontId="19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0" fillId="0" borderId="0" xfId="1" applyNumberFormat="1"/>
    <xf numFmtId="0" fontId="10" fillId="0" borderId="0" xfId="1" applyBorder="1"/>
    <xf numFmtId="0" fontId="20" fillId="0" borderId="0" xfId="1" applyFont="1" applyAlignment="1"/>
    <xf numFmtId="0" fontId="10" fillId="0" borderId="0" xfId="1" applyAlignment="1">
      <alignment horizontal="right"/>
    </xf>
    <xf numFmtId="0" fontId="21" fillId="0" borderId="0" xfId="1" applyFont="1" applyBorder="1"/>
    <xf numFmtId="3" fontId="21" fillId="0" borderId="0" xfId="1" applyNumberFormat="1" applyFont="1" applyBorder="1" applyAlignment="1">
      <alignment horizontal="right"/>
    </xf>
    <xf numFmtId="4" fontId="21" fillId="0" borderId="0" xfId="1" applyNumberFormat="1" applyFont="1" applyBorder="1"/>
    <xf numFmtId="0" fontId="20" fillId="0" borderId="0" xfId="1" applyFont="1" applyBorder="1" applyAlignment="1"/>
    <xf numFmtId="0" fontId="10" fillId="0" borderId="0" xfId="1" applyBorder="1" applyAlignment="1">
      <alignment horizontal="right"/>
    </xf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0" fontId="0" fillId="0" borderId="0" xfId="0" applyAlignment="1">
      <alignment horizontal="left" wrapText="1"/>
    </xf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9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0" fontId="13" fillId="0" borderId="0" xfId="1" applyFont="1" applyAlignment="1">
      <alignment horizontal="center"/>
    </xf>
    <xf numFmtId="49" fontId="3" fillId="0" borderId="48" xfId="1" applyNumberFormat="1" applyFont="1" applyBorder="1" applyAlignment="1">
      <alignment horizontal="center"/>
    </xf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workbookViewId="0">
      <selection activeCell="C31" sqref="C31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4.75" customHeight="1" thickBot="1" x14ac:dyDescent="0.25">
      <c r="A1" s="1" t="s">
        <v>0</v>
      </c>
      <c r="B1" s="2"/>
      <c r="C1" s="2"/>
      <c r="D1" s="2"/>
      <c r="E1" s="2"/>
      <c r="F1" s="2"/>
      <c r="G1" s="2"/>
    </row>
    <row r="2" spans="1:57" ht="12.75" customHeight="1" x14ac:dyDescent="0.2">
      <c r="A2" s="3" t="s">
        <v>1</v>
      </c>
      <c r="B2" s="4"/>
      <c r="C2" s="5" t="str">
        <f>Rekapitulace!H1</f>
        <v>1001</v>
      </c>
      <c r="D2" s="5" t="str">
        <f>Rekapitulace!G2</f>
        <v>Plynová kotelna Zubří</v>
      </c>
      <c r="E2" s="6"/>
      <c r="F2" s="7" t="s">
        <v>2</v>
      </c>
      <c r="G2" s="8"/>
    </row>
    <row r="3" spans="1:57" ht="3" hidden="1" customHeight="1" x14ac:dyDescent="0.2">
      <c r="A3" s="9"/>
      <c r="B3" s="10"/>
      <c r="C3" s="11"/>
      <c r="D3" s="11"/>
      <c r="E3" s="12"/>
      <c r="F3" s="13"/>
      <c r="G3" s="14"/>
    </row>
    <row r="4" spans="1:57" ht="12" customHeight="1" x14ac:dyDescent="0.2">
      <c r="A4" s="15" t="s">
        <v>3</v>
      </c>
      <c r="B4" s="10"/>
      <c r="C4" s="11" t="s">
        <v>4</v>
      </c>
      <c r="D4" s="11"/>
      <c r="E4" s="12"/>
      <c r="F4" s="13" t="s">
        <v>5</v>
      </c>
      <c r="G4" s="16"/>
    </row>
    <row r="5" spans="1:57" ht="12.95" customHeight="1" x14ac:dyDescent="0.2">
      <c r="A5" s="17" t="s">
        <v>78</v>
      </c>
      <c r="B5" s="18"/>
      <c r="C5" s="19" t="s">
        <v>79</v>
      </c>
      <c r="D5" s="20"/>
      <c r="E5" s="18"/>
      <c r="F5" s="13" t="s">
        <v>7</v>
      </c>
      <c r="G5" s="14"/>
    </row>
    <row r="6" spans="1:57" ht="12.95" customHeight="1" x14ac:dyDescent="0.2">
      <c r="A6" s="15" t="s">
        <v>8</v>
      </c>
      <c r="B6" s="10"/>
      <c r="C6" s="11" t="s">
        <v>9</v>
      </c>
      <c r="D6" s="11"/>
      <c r="E6" s="12"/>
      <c r="F6" s="21" t="s">
        <v>10</v>
      </c>
      <c r="G6" s="22">
        <v>0</v>
      </c>
      <c r="O6" s="23"/>
    </row>
    <row r="7" spans="1:57" ht="12.95" customHeight="1" x14ac:dyDescent="0.2">
      <c r="A7" s="24" t="s">
        <v>76</v>
      </c>
      <c r="B7" s="25"/>
      <c r="C7" s="26" t="s">
        <v>77</v>
      </c>
      <c r="D7" s="27"/>
      <c r="E7" s="27"/>
      <c r="F7" s="28" t="s">
        <v>11</v>
      </c>
      <c r="G7" s="22">
        <f>IF(PocetMJ=0,,ROUND((F30+F32)/PocetMJ,1))</f>
        <v>0</v>
      </c>
    </row>
    <row r="8" spans="1:57" x14ac:dyDescent="0.2">
      <c r="A8" s="29" t="s">
        <v>12</v>
      </c>
      <c r="B8" s="13"/>
      <c r="C8" s="204"/>
      <c r="D8" s="204"/>
      <c r="E8" s="205"/>
      <c r="F8" s="30" t="s">
        <v>13</v>
      </c>
      <c r="G8" s="31"/>
      <c r="H8" s="32"/>
      <c r="I8" s="33"/>
    </row>
    <row r="9" spans="1:57" x14ac:dyDescent="0.2">
      <c r="A9" s="29" t="s">
        <v>14</v>
      </c>
      <c r="B9" s="13"/>
      <c r="C9" s="204">
        <f>Projektant</f>
        <v>0</v>
      </c>
      <c r="D9" s="204"/>
      <c r="E9" s="205"/>
      <c r="F9" s="13"/>
      <c r="G9" s="34"/>
      <c r="H9" s="35"/>
    </row>
    <row r="10" spans="1:57" x14ac:dyDescent="0.2">
      <c r="A10" s="29" t="s">
        <v>15</v>
      </c>
      <c r="B10" s="13"/>
      <c r="C10" s="204"/>
      <c r="D10" s="204"/>
      <c r="E10" s="204"/>
      <c r="F10" s="36"/>
      <c r="G10" s="37"/>
      <c r="H10" s="38"/>
    </row>
    <row r="11" spans="1:57" ht="13.5" customHeight="1" x14ac:dyDescent="0.2">
      <c r="A11" s="29" t="s">
        <v>16</v>
      </c>
      <c r="B11" s="13"/>
      <c r="C11" s="204"/>
      <c r="D11" s="204"/>
      <c r="E11" s="204"/>
      <c r="F11" s="39" t="s">
        <v>17</v>
      </c>
      <c r="G11" s="40"/>
      <c r="H11" s="35"/>
      <c r="BA11" s="41"/>
      <c r="BB11" s="41"/>
      <c r="BC11" s="41"/>
      <c r="BD11" s="41"/>
      <c r="BE11" s="41"/>
    </row>
    <row r="12" spans="1:57" ht="12.75" customHeight="1" x14ac:dyDescent="0.2">
      <c r="A12" s="42" t="s">
        <v>18</v>
      </c>
      <c r="B12" s="10"/>
      <c r="C12" s="206"/>
      <c r="D12" s="206"/>
      <c r="E12" s="206"/>
      <c r="F12" s="43" t="s">
        <v>19</v>
      </c>
      <c r="G12" s="44"/>
      <c r="H12" s="35"/>
    </row>
    <row r="13" spans="1:57" ht="28.5" customHeight="1" thickBot="1" x14ac:dyDescent="0.25">
      <c r="A13" s="45" t="s">
        <v>20</v>
      </c>
      <c r="B13" s="46"/>
      <c r="C13" s="46"/>
      <c r="D13" s="46"/>
      <c r="E13" s="47"/>
      <c r="F13" s="47"/>
      <c r="G13" s="48"/>
      <c r="H13" s="35"/>
    </row>
    <row r="14" spans="1:57" ht="17.25" customHeight="1" thickBot="1" x14ac:dyDescent="0.25">
      <c r="A14" s="49" t="s">
        <v>21</v>
      </c>
      <c r="B14" s="50"/>
      <c r="C14" s="51"/>
      <c r="D14" s="52" t="s">
        <v>22</v>
      </c>
      <c r="E14" s="53"/>
      <c r="F14" s="53"/>
      <c r="G14" s="51"/>
    </row>
    <row r="15" spans="1:57" ht="15.95" customHeight="1" x14ac:dyDescent="0.2">
      <c r="A15" s="54"/>
      <c r="B15" s="55" t="s">
        <v>23</v>
      </c>
      <c r="C15" s="56">
        <f>HSV</f>
        <v>0</v>
      </c>
      <c r="D15" s="57" t="str">
        <f>Rekapitulace!A29</f>
        <v>Ztížené výrobní podmínky</v>
      </c>
      <c r="E15" s="58"/>
      <c r="F15" s="59"/>
      <c r="G15" s="56">
        <f>Rekapitulace!I29</f>
        <v>0</v>
      </c>
    </row>
    <row r="16" spans="1:57" ht="15.95" customHeight="1" x14ac:dyDescent="0.2">
      <c r="A16" s="54" t="s">
        <v>24</v>
      </c>
      <c r="B16" s="55" t="s">
        <v>25</v>
      </c>
      <c r="C16" s="56">
        <f>PSV</f>
        <v>0</v>
      </c>
      <c r="D16" s="9" t="str">
        <f>Rekapitulace!A30</f>
        <v>Oborová přirážka</v>
      </c>
      <c r="E16" s="60"/>
      <c r="F16" s="61"/>
      <c r="G16" s="56">
        <f>Rekapitulace!I30</f>
        <v>0</v>
      </c>
    </row>
    <row r="17" spans="1:7" ht="15.95" customHeight="1" x14ac:dyDescent="0.2">
      <c r="A17" s="54" t="s">
        <v>26</v>
      </c>
      <c r="B17" s="55" t="s">
        <v>27</v>
      </c>
      <c r="C17" s="56">
        <f>Mont</f>
        <v>0</v>
      </c>
      <c r="D17" s="9" t="str">
        <f>Rekapitulace!A31</f>
        <v>Přesun stavebních kapacit</v>
      </c>
      <c r="E17" s="60"/>
      <c r="F17" s="61"/>
      <c r="G17" s="56">
        <f>Rekapitulace!I31</f>
        <v>0</v>
      </c>
    </row>
    <row r="18" spans="1:7" ht="15.95" customHeight="1" x14ac:dyDescent="0.2">
      <c r="A18" s="62" t="s">
        <v>28</v>
      </c>
      <c r="B18" s="63" t="s">
        <v>29</v>
      </c>
      <c r="C18" s="56">
        <f>Dodavka</f>
        <v>0</v>
      </c>
      <c r="D18" s="9" t="str">
        <f>Rekapitulace!A32</f>
        <v>Mimostaveništní doprava</v>
      </c>
      <c r="E18" s="60"/>
      <c r="F18" s="61"/>
      <c r="G18" s="56">
        <f>Rekapitulace!I32</f>
        <v>0</v>
      </c>
    </row>
    <row r="19" spans="1:7" ht="15.95" customHeight="1" x14ac:dyDescent="0.2">
      <c r="A19" s="64" t="s">
        <v>30</v>
      </c>
      <c r="B19" s="55"/>
      <c r="C19" s="56">
        <f>SUM(C15:C18)</f>
        <v>0</v>
      </c>
      <c r="D19" s="9" t="str">
        <f>Rekapitulace!A33</f>
        <v>Zařízení staveniště</v>
      </c>
      <c r="E19" s="60"/>
      <c r="F19" s="61"/>
      <c r="G19" s="56">
        <f>Rekapitulace!I33</f>
        <v>0</v>
      </c>
    </row>
    <row r="20" spans="1:7" ht="15.95" customHeight="1" x14ac:dyDescent="0.2">
      <c r="A20" s="64"/>
      <c r="B20" s="55"/>
      <c r="C20" s="56"/>
      <c r="D20" s="9" t="str">
        <f>Rekapitulace!A34</f>
        <v>Provoz investora</v>
      </c>
      <c r="E20" s="60"/>
      <c r="F20" s="61"/>
      <c r="G20" s="56">
        <f>Rekapitulace!I34</f>
        <v>0</v>
      </c>
    </row>
    <row r="21" spans="1:7" ht="15.95" customHeight="1" x14ac:dyDescent="0.2">
      <c r="A21" s="64" t="s">
        <v>31</v>
      </c>
      <c r="B21" s="55"/>
      <c r="C21" s="56">
        <f>HZS</f>
        <v>0</v>
      </c>
      <c r="D21" s="9" t="str">
        <f>Rekapitulace!A35</f>
        <v>Kompletační činnost (IČD)</v>
      </c>
      <c r="E21" s="60"/>
      <c r="F21" s="61"/>
      <c r="G21" s="56">
        <f>Rekapitulace!I35</f>
        <v>0</v>
      </c>
    </row>
    <row r="22" spans="1:7" ht="15.95" customHeight="1" x14ac:dyDescent="0.2">
      <c r="A22" s="65" t="s">
        <v>32</v>
      </c>
      <c r="B22" s="66"/>
      <c r="C22" s="56">
        <f>C19+C21</f>
        <v>0</v>
      </c>
      <c r="D22" s="9" t="s">
        <v>33</v>
      </c>
      <c r="E22" s="60"/>
      <c r="F22" s="61"/>
      <c r="G22" s="56">
        <f>G23-SUM(G15:G21)</f>
        <v>0</v>
      </c>
    </row>
    <row r="23" spans="1:7" ht="15.95" customHeight="1" thickBot="1" x14ac:dyDescent="0.25">
      <c r="A23" s="207" t="s">
        <v>34</v>
      </c>
      <c r="B23" s="208"/>
      <c r="C23" s="67">
        <f>C22+G23</f>
        <v>0</v>
      </c>
      <c r="D23" s="68" t="s">
        <v>35</v>
      </c>
      <c r="E23" s="69"/>
      <c r="F23" s="70"/>
      <c r="G23" s="56">
        <f>VRN</f>
        <v>0</v>
      </c>
    </row>
    <row r="24" spans="1:7" x14ac:dyDescent="0.2">
      <c r="A24" s="71" t="s">
        <v>36</v>
      </c>
      <c r="B24" s="72"/>
      <c r="C24" s="73"/>
      <c r="D24" s="72" t="s">
        <v>37</v>
      </c>
      <c r="E24" s="72"/>
      <c r="F24" s="74" t="s">
        <v>38</v>
      </c>
      <c r="G24" s="75"/>
    </row>
    <row r="25" spans="1:7" x14ac:dyDescent="0.2">
      <c r="A25" s="65" t="s">
        <v>39</v>
      </c>
      <c r="B25" s="66"/>
      <c r="C25" s="76"/>
      <c r="D25" s="66" t="s">
        <v>39</v>
      </c>
      <c r="E25" s="77"/>
      <c r="F25" s="78" t="s">
        <v>39</v>
      </c>
      <c r="G25" s="79"/>
    </row>
    <row r="26" spans="1:7" ht="37.5" customHeight="1" x14ac:dyDescent="0.2">
      <c r="A26" s="65" t="s">
        <v>40</v>
      </c>
      <c r="B26" s="80"/>
      <c r="C26" s="76"/>
      <c r="D26" s="66" t="s">
        <v>40</v>
      </c>
      <c r="E26" s="77"/>
      <c r="F26" s="78" t="s">
        <v>40</v>
      </c>
      <c r="G26" s="79"/>
    </row>
    <row r="27" spans="1:7" x14ac:dyDescent="0.2">
      <c r="A27" s="65"/>
      <c r="B27" s="81"/>
      <c r="C27" s="76"/>
      <c r="D27" s="66"/>
      <c r="E27" s="77"/>
      <c r="F27" s="78"/>
      <c r="G27" s="79"/>
    </row>
    <row r="28" spans="1:7" x14ac:dyDescent="0.2">
      <c r="A28" s="65" t="s">
        <v>41</v>
      </c>
      <c r="B28" s="66"/>
      <c r="C28" s="76"/>
      <c r="D28" s="78" t="s">
        <v>42</v>
      </c>
      <c r="E28" s="76"/>
      <c r="F28" s="82" t="s">
        <v>42</v>
      </c>
      <c r="G28" s="79"/>
    </row>
    <row r="29" spans="1:7" ht="69" customHeight="1" x14ac:dyDescent="0.2">
      <c r="A29" s="65"/>
      <c r="B29" s="66"/>
      <c r="C29" s="83"/>
      <c r="D29" s="84"/>
      <c r="E29" s="83"/>
      <c r="F29" s="66"/>
      <c r="G29" s="79"/>
    </row>
    <row r="30" spans="1:7" x14ac:dyDescent="0.2">
      <c r="A30" s="85" t="s">
        <v>43</v>
      </c>
      <c r="B30" s="86"/>
      <c r="C30" s="87">
        <v>15</v>
      </c>
      <c r="D30" s="86" t="s">
        <v>44</v>
      </c>
      <c r="E30" s="88"/>
      <c r="F30" s="199">
        <f>C23-F32</f>
        <v>0</v>
      </c>
      <c r="G30" s="200"/>
    </row>
    <row r="31" spans="1:7" x14ac:dyDescent="0.2">
      <c r="A31" s="85" t="s">
        <v>45</v>
      </c>
      <c r="B31" s="86"/>
      <c r="C31" s="87">
        <f>SazbaDPH1</f>
        <v>15</v>
      </c>
      <c r="D31" s="86" t="s">
        <v>46</v>
      </c>
      <c r="E31" s="88"/>
      <c r="F31" s="199">
        <f>ROUND(PRODUCT(F30,C31/100),0)</f>
        <v>0</v>
      </c>
      <c r="G31" s="200"/>
    </row>
    <row r="32" spans="1:7" x14ac:dyDescent="0.2">
      <c r="A32" s="85" t="s">
        <v>43</v>
      </c>
      <c r="B32" s="86"/>
      <c r="C32" s="87">
        <v>0</v>
      </c>
      <c r="D32" s="86" t="s">
        <v>46</v>
      </c>
      <c r="E32" s="88"/>
      <c r="F32" s="199">
        <v>0</v>
      </c>
      <c r="G32" s="200"/>
    </row>
    <row r="33" spans="1:8" x14ac:dyDescent="0.2">
      <c r="A33" s="85" t="s">
        <v>45</v>
      </c>
      <c r="B33" s="89"/>
      <c r="C33" s="90">
        <f>SazbaDPH2</f>
        <v>0</v>
      </c>
      <c r="D33" s="86" t="s">
        <v>46</v>
      </c>
      <c r="E33" s="61"/>
      <c r="F33" s="199">
        <f>ROUND(PRODUCT(F32,C33/100),0)</f>
        <v>0</v>
      </c>
      <c r="G33" s="200"/>
    </row>
    <row r="34" spans="1:8" s="94" customFormat="1" ht="19.5" customHeight="1" thickBot="1" x14ac:dyDescent="0.3">
      <c r="A34" s="91" t="s">
        <v>47</v>
      </c>
      <c r="B34" s="92"/>
      <c r="C34" s="92"/>
      <c r="D34" s="92"/>
      <c r="E34" s="93"/>
      <c r="F34" s="201">
        <f>ROUND(SUM(F30:F33),0)</f>
        <v>0</v>
      </c>
      <c r="G34" s="202"/>
    </row>
    <row r="36" spans="1:8" x14ac:dyDescent="0.2">
      <c r="A36" s="95" t="s">
        <v>48</v>
      </c>
      <c r="B36" s="95"/>
      <c r="C36" s="95"/>
      <c r="D36" s="95"/>
      <c r="E36" s="95"/>
      <c r="F36" s="95"/>
      <c r="G36" s="95"/>
      <c r="H36" t="s">
        <v>6</v>
      </c>
    </row>
    <row r="37" spans="1:8" ht="14.25" customHeight="1" x14ac:dyDescent="0.2">
      <c r="A37" s="95"/>
      <c r="B37" s="203"/>
      <c r="C37" s="203"/>
      <c r="D37" s="203"/>
      <c r="E37" s="203"/>
      <c r="F37" s="203"/>
      <c r="G37" s="203"/>
      <c r="H37" t="s">
        <v>6</v>
      </c>
    </row>
    <row r="38" spans="1:8" ht="12.75" customHeight="1" x14ac:dyDescent="0.2">
      <c r="A38" s="96"/>
      <c r="B38" s="203"/>
      <c r="C38" s="203"/>
      <c r="D38" s="203"/>
      <c r="E38" s="203"/>
      <c r="F38" s="203"/>
      <c r="G38" s="203"/>
      <c r="H38" t="s">
        <v>6</v>
      </c>
    </row>
    <row r="39" spans="1:8" x14ac:dyDescent="0.2">
      <c r="A39" s="96"/>
      <c r="B39" s="203"/>
      <c r="C39" s="203"/>
      <c r="D39" s="203"/>
      <c r="E39" s="203"/>
      <c r="F39" s="203"/>
      <c r="G39" s="203"/>
      <c r="H39" t="s">
        <v>6</v>
      </c>
    </row>
    <row r="40" spans="1:8" x14ac:dyDescent="0.2">
      <c r="A40" s="96"/>
      <c r="B40" s="203"/>
      <c r="C40" s="203"/>
      <c r="D40" s="203"/>
      <c r="E40" s="203"/>
      <c r="F40" s="203"/>
      <c r="G40" s="203"/>
      <c r="H40" t="s">
        <v>6</v>
      </c>
    </row>
    <row r="41" spans="1:8" x14ac:dyDescent="0.2">
      <c r="A41" s="96"/>
      <c r="B41" s="203"/>
      <c r="C41" s="203"/>
      <c r="D41" s="203"/>
      <c r="E41" s="203"/>
      <c r="F41" s="203"/>
      <c r="G41" s="203"/>
      <c r="H41" t="s">
        <v>6</v>
      </c>
    </row>
    <row r="42" spans="1:8" x14ac:dyDescent="0.2">
      <c r="A42" s="96"/>
      <c r="B42" s="203"/>
      <c r="C42" s="203"/>
      <c r="D42" s="203"/>
      <c r="E42" s="203"/>
      <c r="F42" s="203"/>
      <c r="G42" s="203"/>
      <c r="H42" t="s">
        <v>6</v>
      </c>
    </row>
    <row r="43" spans="1:8" x14ac:dyDescent="0.2">
      <c r="A43" s="96"/>
      <c r="B43" s="203"/>
      <c r="C43" s="203"/>
      <c r="D43" s="203"/>
      <c r="E43" s="203"/>
      <c r="F43" s="203"/>
      <c r="G43" s="203"/>
      <c r="H43" t="s">
        <v>6</v>
      </c>
    </row>
    <row r="44" spans="1:8" x14ac:dyDescent="0.2">
      <c r="A44" s="96"/>
      <c r="B44" s="203"/>
      <c r="C44" s="203"/>
      <c r="D44" s="203"/>
      <c r="E44" s="203"/>
      <c r="F44" s="203"/>
      <c r="G44" s="203"/>
      <c r="H44" t="s">
        <v>6</v>
      </c>
    </row>
    <row r="45" spans="1:8" ht="0.75" customHeight="1" x14ac:dyDescent="0.2">
      <c r="A45" s="96"/>
      <c r="B45" s="203"/>
      <c r="C45" s="203"/>
      <c r="D45" s="203"/>
      <c r="E45" s="203"/>
      <c r="F45" s="203"/>
      <c r="G45" s="203"/>
      <c r="H45" t="s">
        <v>6</v>
      </c>
    </row>
    <row r="46" spans="1:8" x14ac:dyDescent="0.2">
      <c r="B46" s="198"/>
      <c r="C46" s="198"/>
      <c r="D46" s="198"/>
      <c r="E46" s="198"/>
      <c r="F46" s="198"/>
      <c r="G46" s="198"/>
    </row>
    <row r="47" spans="1:8" x14ac:dyDescent="0.2">
      <c r="B47" s="198"/>
      <c r="C47" s="198"/>
      <c r="D47" s="198"/>
      <c r="E47" s="198"/>
      <c r="F47" s="198"/>
      <c r="G47" s="198"/>
    </row>
    <row r="48" spans="1:8" x14ac:dyDescent="0.2">
      <c r="B48" s="198"/>
      <c r="C48" s="198"/>
      <c r="D48" s="198"/>
      <c r="E48" s="198"/>
      <c r="F48" s="198"/>
      <c r="G48" s="198"/>
    </row>
    <row r="49" spans="2:7" x14ac:dyDescent="0.2">
      <c r="B49" s="198"/>
      <c r="C49" s="198"/>
      <c r="D49" s="198"/>
      <c r="E49" s="198"/>
      <c r="F49" s="198"/>
      <c r="G49" s="198"/>
    </row>
    <row r="50" spans="2:7" x14ac:dyDescent="0.2">
      <c r="B50" s="198"/>
      <c r="C50" s="198"/>
      <c r="D50" s="198"/>
      <c r="E50" s="198"/>
      <c r="F50" s="198"/>
      <c r="G50" s="198"/>
    </row>
    <row r="51" spans="2:7" x14ac:dyDescent="0.2">
      <c r="B51" s="198"/>
      <c r="C51" s="198"/>
      <c r="D51" s="198"/>
      <c r="E51" s="198"/>
      <c r="F51" s="198"/>
      <c r="G51" s="198"/>
    </row>
    <row r="52" spans="2:7" x14ac:dyDescent="0.2">
      <c r="B52" s="198"/>
      <c r="C52" s="198"/>
      <c r="D52" s="198"/>
      <c r="E52" s="198"/>
      <c r="F52" s="198"/>
      <c r="G52" s="198"/>
    </row>
    <row r="53" spans="2:7" x14ac:dyDescent="0.2">
      <c r="B53" s="198"/>
      <c r="C53" s="198"/>
      <c r="D53" s="198"/>
      <c r="E53" s="198"/>
      <c r="F53" s="198"/>
      <c r="G53" s="198"/>
    </row>
    <row r="54" spans="2:7" x14ac:dyDescent="0.2">
      <c r="B54" s="198"/>
      <c r="C54" s="198"/>
      <c r="D54" s="198"/>
      <c r="E54" s="198"/>
      <c r="F54" s="198"/>
      <c r="G54" s="198"/>
    </row>
    <row r="55" spans="2:7" x14ac:dyDescent="0.2">
      <c r="B55" s="198"/>
      <c r="C55" s="198"/>
      <c r="D55" s="198"/>
      <c r="E55" s="198"/>
      <c r="F55" s="198"/>
      <c r="G55" s="198"/>
    </row>
  </sheetData>
  <mergeCells count="22">
    <mergeCell ref="B37:G45"/>
    <mergeCell ref="C8:E8"/>
    <mergeCell ref="C9:E9"/>
    <mergeCell ref="C10:E10"/>
    <mergeCell ref="C11:E11"/>
    <mergeCell ref="C12:E12"/>
    <mergeCell ref="A23:B23"/>
    <mergeCell ref="F30:G30"/>
    <mergeCell ref="F31:G31"/>
    <mergeCell ref="F32:G32"/>
    <mergeCell ref="F33:G33"/>
    <mergeCell ref="F34:G34"/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88"/>
  <sheetViews>
    <sheetView workbookViewId="0">
      <selection activeCell="F34" sqref="F34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9" ht="13.5" thickTop="1" x14ac:dyDescent="0.2">
      <c r="A1" s="209" t="s">
        <v>49</v>
      </c>
      <c r="B1" s="210"/>
      <c r="C1" s="97" t="str">
        <f>CONCATENATE(cislostavby," ",nazevstavby)</f>
        <v>2014/1020 Zubří - Rekonstrukce kotelny, Hlavní 824</v>
      </c>
      <c r="D1" s="98"/>
      <c r="E1" s="99"/>
      <c r="F1" s="98"/>
      <c r="G1" s="100" t="s">
        <v>50</v>
      </c>
      <c r="H1" s="101" t="s">
        <v>78</v>
      </c>
      <c r="I1" s="102"/>
    </row>
    <row r="2" spans="1:9" ht="13.5" thickBot="1" x14ac:dyDescent="0.25">
      <c r="A2" s="211" t="s">
        <v>51</v>
      </c>
      <c r="B2" s="212"/>
      <c r="C2" s="103" t="str">
        <f>CONCATENATE(cisloobjektu," ",nazevobjektu)</f>
        <v>1001 Rek. plynové kotelny</v>
      </c>
      <c r="D2" s="104"/>
      <c r="E2" s="105"/>
      <c r="F2" s="104"/>
      <c r="G2" s="213" t="s">
        <v>80</v>
      </c>
      <c r="H2" s="214"/>
      <c r="I2" s="215"/>
    </row>
    <row r="3" spans="1:9" ht="13.5" thickTop="1" x14ac:dyDescent="0.2">
      <c r="A3" s="77"/>
      <c r="B3" s="77"/>
      <c r="C3" s="77"/>
      <c r="D3" s="77"/>
      <c r="E3" s="77"/>
      <c r="F3" s="66"/>
      <c r="G3" s="77"/>
      <c r="H3" s="77"/>
      <c r="I3" s="77"/>
    </row>
    <row r="4" spans="1:9" ht="19.5" customHeight="1" x14ac:dyDescent="0.25">
      <c r="A4" s="106" t="s">
        <v>52</v>
      </c>
      <c r="B4" s="107"/>
      <c r="C4" s="107"/>
      <c r="D4" s="107"/>
      <c r="E4" s="108"/>
      <c r="F4" s="107"/>
      <c r="G4" s="107"/>
      <c r="H4" s="107"/>
      <c r="I4" s="107"/>
    </row>
    <row r="5" spans="1:9" ht="13.5" thickBot="1" x14ac:dyDescent="0.25">
      <c r="A5" s="77"/>
      <c r="B5" s="77"/>
      <c r="C5" s="77"/>
      <c r="D5" s="77"/>
      <c r="E5" s="77"/>
      <c r="F5" s="77"/>
      <c r="G5" s="77"/>
      <c r="H5" s="77"/>
      <c r="I5" s="77"/>
    </row>
    <row r="6" spans="1:9" s="35" customFormat="1" ht="13.5" thickBot="1" x14ac:dyDescent="0.25">
      <c r="A6" s="109"/>
      <c r="B6" s="110" t="s">
        <v>53</v>
      </c>
      <c r="C6" s="110"/>
      <c r="D6" s="111"/>
      <c r="E6" s="112" t="s">
        <v>54</v>
      </c>
      <c r="F6" s="113" t="s">
        <v>55</v>
      </c>
      <c r="G6" s="113" t="s">
        <v>56</v>
      </c>
      <c r="H6" s="113" t="s">
        <v>57</v>
      </c>
      <c r="I6" s="114" t="s">
        <v>31</v>
      </c>
    </row>
    <row r="7" spans="1:9" s="35" customFormat="1" x14ac:dyDescent="0.2">
      <c r="A7" s="194" t="str">
        <f>Položky!B7</f>
        <v>61</v>
      </c>
      <c r="B7" s="115" t="str">
        <f>Položky!C7</f>
        <v>Upravy povrchů vnitřní</v>
      </c>
      <c r="C7" s="66"/>
      <c r="D7" s="116"/>
      <c r="E7" s="195">
        <f>Položky!BA10</f>
        <v>0</v>
      </c>
      <c r="F7" s="196">
        <f>Položky!BB10</f>
        <v>0</v>
      </c>
      <c r="G7" s="196">
        <f>Položky!BC10</f>
        <v>0</v>
      </c>
      <c r="H7" s="196">
        <f>Položky!BD10</f>
        <v>0</v>
      </c>
      <c r="I7" s="197">
        <f>Položky!BE10</f>
        <v>0</v>
      </c>
    </row>
    <row r="8" spans="1:9" s="35" customFormat="1" x14ac:dyDescent="0.2">
      <c r="A8" s="194" t="str">
        <f>Položky!B11</f>
        <v>63</v>
      </c>
      <c r="B8" s="115" t="str">
        <f>Položky!C11</f>
        <v>Podlahy a podlahové konstrukce</v>
      </c>
      <c r="C8" s="66"/>
      <c r="D8" s="116"/>
      <c r="E8" s="195">
        <f>Položky!BA13</f>
        <v>0</v>
      </c>
      <c r="F8" s="196">
        <f>Položky!BB13</f>
        <v>0</v>
      </c>
      <c r="G8" s="196">
        <f>Položky!BC13</f>
        <v>0</v>
      </c>
      <c r="H8" s="196">
        <f>Položky!BD13</f>
        <v>0</v>
      </c>
      <c r="I8" s="197">
        <f>Položky!BE13</f>
        <v>0</v>
      </c>
    </row>
    <row r="9" spans="1:9" s="35" customFormat="1" x14ac:dyDescent="0.2">
      <c r="A9" s="194" t="str">
        <f>Položky!B14</f>
        <v>97</v>
      </c>
      <c r="B9" s="115" t="str">
        <f>Položky!C14</f>
        <v>Prorážení otvorů</v>
      </c>
      <c r="C9" s="66"/>
      <c r="D9" s="116"/>
      <c r="E9" s="195">
        <f>Položky!BA16</f>
        <v>0</v>
      </c>
      <c r="F9" s="196">
        <f>Položky!BB16</f>
        <v>0</v>
      </c>
      <c r="G9" s="196">
        <f>Položky!BC16</f>
        <v>0</v>
      </c>
      <c r="H9" s="196">
        <f>Položky!BD16</f>
        <v>0</v>
      </c>
      <c r="I9" s="197">
        <f>Položky!BE16</f>
        <v>0</v>
      </c>
    </row>
    <row r="10" spans="1:9" s="35" customFormat="1" x14ac:dyDescent="0.2">
      <c r="A10" s="194" t="str">
        <f>Položky!B17</f>
        <v>99</v>
      </c>
      <c r="B10" s="115" t="str">
        <f>Položky!C17</f>
        <v>Staveništní přesun hmot</v>
      </c>
      <c r="C10" s="66"/>
      <c r="D10" s="116"/>
      <c r="E10" s="195">
        <f>Položky!BA19</f>
        <v>0</v>
      </c>
      <c r="F10" s="196">
        <f>Položky!BB19</f>
        <v>0</v>
      </c>
      <c r="G10" s="196">
        <f>Položky!BC19</f>
        <v>0</v>
      </c>
      <c r="H10" s="196">
        <f>Položky!BD19</f>
        <v>0</v>
      </c>
      <c r="I10" s="197">
        <f>Položky!BE19</f>
        <v>0</v>
      </c>
    </row>
    <row r="11" spans="1:9" s="35" customFormat="1" x14ac:dyDescent="0.2">
      <c r="A11" s="194" t="str">
        <f>Položky!B20</f>
        <v>713</v>
      </c>
      <c r="B11" s="115" t="str">
        <f>Položky!C20</f>
        <v>Izolace tepelné</v>
      </c>
      <c r="C11" s="66"/>
      <c r="D11" s="116"/>
      <c r="E11" s="195">
        <f>Položky!BA32</f>
        <v>0</v>
      </c>
      <c r="F11" s="196">
        <f>Položky!BB32</f>
        <v>0</v>
      </c>
      <c r="G11" s="196">
        <f>Položky!BC32</f>
        <v>0</v>
      </c>
      <c r="H11" s="196">
        <f>Položky!BD32</f>
        <v>0</v>
      </c>
      <c r="I11" s="197">
        <f>Položky!BE32</f>
        <v>0</v>
      </c>
    </row>
    <row r="12" spans="1:9" s="35" customFormat="1" x14ac:dyDescent="0.2">
      <c r="A12" s="194" t="str">
        <f>Položky!B33</f>
        <v>721</v>
      </c>
      <c r="B12" s="115" t="str">
        <f>Položky!C33</f>
        <v>Vnitřní kanalizace</v>
      </c>
      <c r="C12" s="66"/>
      <c r="D12" s="116"/>
      <c r="E12" s="195">
        <f>Položky!BA37</f>
        <v>0</v>
      </c>
      <c r="F12" s="196">
        <f>Položky!BB37</f>
        <v>0</v>
      </c>
      <c r="G12" s="196">
        <f>Položky!BC37</f>
        <v>0</v>
      </c>
      <c r="H12" s="196">
        <f>Položky!BD37</f>
        <v>0</v>
      </c>
      <c r="I12" s="197">
        <f>Položky!BE37</f>
        <v>0</v>
      </c>
    </row>
    <row r="13" spans="1:9" s="35" customFormat="1" x14ac:dyDescent="0.2">
      <c r="A13" s="194" t="str">
        <f>Položky!B38</f>
        <v>722</v>
      </c>
      <c r="B13" s="115" t="str">
        <f>Položky!C38</f>
        <v>Vnitřní vodovod</v>
      </c>
      <c r="C13" s="66"/>
      <c r="D13" s="116"/>
      <c r="E13" s="195">
        <f>Položky!BA47</f>
        <v>0</v>
      </c>
      <c r="F13" s="196">
        <f>Položky!BB47</f>
        <v>0</v>
      </c>
      <c r="G13" s="196">
        <f>Položky!BC47</f>
        <v>0</v>
      </c>
      <c r="H13" s="196">
        <f>Položky!BD47</f>
        <v>0</v>
      </c>
      <c r="I13" s="197">
        <f>Položky!BE47</f>
        <v>0</v>
      </c>
    </row>
    <row r="14" spans="1:9" s="35" customFormat="1" x14ac:dyDescent="0.2">
      <c r="A14" s="194" t="str">
        <f>Položky!B48</f>
        <v>723</v>
      </c>
      <c r="B14" s="115" t="str">
        <f>Položky!C48</f>
        <v>Vnitřní plynovod</v>
      </c>
      <c r="C14" s="66"/>
      <c r="D14" s="116"/>
      <c r="E14" s="195">
        <f>Položky!BA63</f>
        <v>0</v>
      </c>
      <c r="F14" s="196">
        <f>Položky!BB63</f>
        <v>0</v>
      </c>
      <c r="G14" s="196">
        <f>Položky!BC63</f>
        <v>0</v>
      </c>
      <c r="H14" s="196">
        <f>Položky!BD63</f>
        <v>0</v>
      </c>
      <c r="I14" s="197">
        <f>Položky!BE63</f>
        <v>0</v>
      </c>
    </row>
    <row r="15" spans="1:9" s="35" customFormat="1" x14ac:dyDescent="0.2">
      <c r="A15" s="194" t="str">
        <f>Položky!B64</f>
        <v>731</v>
      </c>
      <c r="B15" s="115" t="str">
        <f>Položky!C64</f>
        <v>Kotelny</v>
      </c>
      <c r="C15" s="66"/>
      <c r="D15" s="116"/>
      <c r="E15" s="195">
        <f>Položky!BA73</f>
        <v>0</v>
      </c>
      <c r="F15" s="196">
        <f>Položky!BB73</f>
        <v>0</v>
      </c>
      <c r="G15" s="196">
        <f>Položky!BC73</f>
        <v>0</v>
      </c>
      <c r="H15" s="196">
        <f>Položky!BD73</f>
        <v>0</v>
      </c>
      <c r="I15" s="197">
        <f>Položky!BE73</f>
        <v>0</v>
      </c>
    </row>
    <row r="16" spans="1:9" s="35" customFormat="1" x14ac:dyDescent="0.2">
      <c r="A16" s="194" t="str">
        <f>Položky!B74</f>
        <v>732</v>
      </c>
      <c r="B16" s="115" t="str">
        <f>Položky!C74</f>
        <v>Strojovny</v>
      </c>
      <c r="C16" s="66"/>
      <c r="D16" s="116"/>
      <c r="E16" s="195">
        <f>Položky!BA97</f>
        <v>0</v>
      </c>
      <c r="F16" s="196">
        <f>Položky!BB97</f>
        <v>0</v>
      </c>
      <c r="G16" s="196">
        <f>Položky!BC97</f>
        <v>0</v>
      </c>
      <c r="H16" s="196">
        <f>Položky!BD97</f>
        <v>0</v>
      </c>
      <c r="I16" s="197">
        <f>Položky!BE97</f>
        <v>0</v>
      </c>
    </row>
    <row r="17" spans="1:57" s="35" customFormat="1" x14ac:dyDescent="0.2">
      <c r="A17" s="194" t="str">
        <f>Položky!B98</f>
        <v>733</v>
      </c>
      <c r="B17" s="115" t="str">
        <f>Položky!C98</f>
        <v>Rozvod potrubí</v>
      </c>
      <c r="C17" s="66"/>
      <c r="D17" s="116"/>
      <c r="E17" s="195">
        <f>Položky!BA112</f>
        <v>0</v>
      </c>
      <c r="F17" s="196">
        <f>Položky!BB112</f>
        <v>0</v>
      </c>
      <c r="G17" s="196">
        <f>Položky!BC112</f>
        <v>0</v>
      </c>
      <c r="H17" s="196">
        <f>Položky!BD112</f>
        <v>0</v>
      </c>
      <c r="I17" s="197">
        <f>Položky!BE112</f>
        <v>0</v>
      </c>
    </row>
    <row r="18" spans="1:57" s="35" customFormat="1" x14ac:dyDescent="0.2">
      <c r="A18" s="194" t="str">
        <f>Položky!B113</f>
        <v>734</v>
      </c>
      <c r="B18" s="115" t="str">
        <f>Položky!C113</f>
        <v>Armatury</v>
      </c>
      <c r="C18" s="66"/>
      <c r="D18" s="116"/>
      <c r="E18" s="195">
        <f>Položky!BA149</f>
        <v>0</v>
      </c>
      <c r="F18" s="196">
        <f>Položky!BB149</f>
        <v>0</v>
      </c>
      <c r="G18" s="196">
        <f>Položky!BC149</f>
        <v>0</v>
      </c>
      <c r="H18" s="196">
        <f>Položky!BD149</f>
        <v>0</v>
      </c>
      <c r="I18" s="197">
        <f>Položky!BE149</f>
        <v>0</v>
      </c>
    </row>
    <row r="19" spans="1:57" s="35" customFormat="1" x14ac:dyDescent="0.2">
      <c r="A19" s="194" t="str">
        <f>Položky!B150</f>
        <v>767</v>
      </c>
      <c r="B19" s="115" t="str">
        <f>Položky!C150</f>
        <v>Konstrukce zámečnické</v>
      </c>
      <c r="C19" s="66"/>
      <c r="D19" s="116"/>
      <c r="E19" s="195">
        <f>Položky!BA155</f>
        <v>0</v>
      </c>
      <c r="F19" s="196">
        <f>Položky!BB155</f>
        <v>0</v>
      </c>
      <c r="G19" s="196">
        <f>Položky!BC155</f>
        <v>0</v>
      </c>
      <c r="H19" s="196">
        <f>Položky!BD155</f>
        <v>0</v>
      </c>
      <c r="I19" s="197">
        <f>Položky!BE155</f>
        <v>0</v>
      </c>
    </row>
    <row r="20" spans="1:57" s="35" customFormat="1" x14ac:dyDescent="0.2">
      <c r="A20" s="194" t="str">
        <f>Položky!B156</f>
        <v>783</v>
      </c>
      <c r="B20" s="115" t="str">
        <f>Položky!C156</f>
        <v>Nátěry</v>
      </c>
      <c r="C20" s="66"/>
      <c r="D20" s="116"/>
      <c r="E20" s="195">
        <f>Položky!BA164</f>
        <v>0</v>
      </c>
      <c r="F20" s="196">
        <f>Položky!BB164</f>
        <v>0</v>
      </c>
      <c r="G20" s="196">
        <f>Položky!BC164</f>
        <v>0</v>
      </c>
      <c r="H20" s="196">
        <f>Položky!BD164</f>
        <v>0</v>
      </c>
      <c r="I20" s="197">
        <f>Položky!BE164</f>
        <v>0</v>
      </c>
    </row>
    <row r="21" spans="1:57" s="35" customFormat="1" x14ac:dyDescent="0.2">
      <c r="A21" s="194" t="str">
        <f>Položky!B165</f>
        <v>784</v>
      </c>
      <c r="B21" s="115" t="str">
        <f>Položky!C165</f>
        <v>Malby</v>
      </c>
      <c r="C21" s="66"/>
      <c r="D21" s="116"/>
      <c r="E21" s="195">
        <f>Položky!BA168</f>
        <v>0</v>
      </c>
      <c r="F21" s="196">
        <f>Položky!BB168</f>
        <v>0</v>
      </c>
      <c r="G21" s="196">
        <f>Položky!BC168</f>
        <v>0</v>
      </c>
      <c r="H21" s="196">
        <f>Položky!BD168</f>
        <v>0</v>
      </c>
      <c r="I21" s="197">
        <f>Položky!BE168</f>
        <v>0</v>
      </c>
    </row>
    <row r="22" spans="1:57" s="35" customFormat="1" x14ac:dyDescent="0.2">
      <c r="A22" s="194" t="str">
        <f>Položky!B169</f>
        <v>M21</v>
      </c>
      <c r="B22" s="115" t="str">
        <f>Položky!C169</f>
        <v>Elektromontáže</v>
      </c>
      <c r="C22" s="66"/>
      <c r="D22" s="116"/>
      <c r="E22" s="195">
        <f>Položky!BA171</f>
        <v>0</v>
      </c>
      <c r="F22" s="196">
        <f>Položky!BB171</f>
        <v>0</v>
      </c>
      <c r="G22" s="196">
        <f>Položky!BC171</f>
        <v>0</v>
      </c>
      <c r="H22" s="196">
        <f>Položky!BD171</f>
        <v>0</v>
      </c>
      <c r="I22" s="197">
        <f>Položky!BE171</f>
        <v>0</v>
      </c>
    </row>
    <row r="23" spans="1:57" s="35" customFormat="1" ht="13.5" thickBot="1" x14ac:dyDescent="0.25">
      <c r="A23" s="194" t="str">
        <f>Položky!B172</f>
        <v>D96</v>
      </c>
      <c r="B23" s="115" t="str">
        <f>Položky!C172</f>
        <v>Přesun Suti</v>
      </c>
      <c r="C23" s="66"/>
      <c r="D23" s="116"/>
      <c r="E23" s="195">
        <f>Položky!BA174</f>
        <v>0</v>
      </c>
      <c r="F23" s="196">
        <f>Položky!BB174</f>
        <v>0</v>
      </c>
      <c r="G23" s="196">
        <f>Položky!BC174</f>
        <v>0</v>
      </c>
      <c r="H23" s="196">
        <f>Položky!BD174</f>
        <v>0</v>
      </c>
      <c r="I23" s="197">
        <f>Položky!BE174</f>
        <v>0</v>
      </c>
    </row>
    <row r="24" spans="1:57" s="123" customFormat="1" ht="13.5" thickBot="1" x14ac:dyDescent="0.25">
      <c r="A24" s="117"/>
      <c r="B24" s="118" t="s">
        <v>58</v>
      </c>
      <c r="C24" s="118"/>
      <c r="D24" s="119"/>
      <c r="E24" s="120">
        <f>SUM(E7:E23)</f>
        <v>0</v>
      </c>
      <c r="F24" s="121">
        <f>SUM(F7:F23)</f>
        <v>0</v>
      </c>
      <c r="G24" s="121">
        <f>SUM(G7:G23)</f>
        <v>0</v>
      </c>
      <c r="H24" s="121">
        <f>SUM(H7:H23)</f>
        <v>0</v>
      </c>
      <c r="I24" s="122">
        <f>SUM(I7:I23)</f>
        <v>0</v>
      </c>
    </row>
    <row r="25" spans="1:57" x14ac:dyDescent="0.2">
      <c r="A25" s="66"/>
      <c r="B25" s="66"/>
      <c r="C25" s="66"/>
      <c r="D25" s="66"/>
      <c r="E25" s="66"/>
      <c r="F25" s="66"/>
      <c r="G25" s="66"/>
      <c r="H25" s="66"/>
      <c r="I25" s="66"/>
    </row>
    <row r="26" spans="1:57" ht="19.5" customHeight="1" x14ac:dyDescent="0.25">
      <c r="A26" s="107" t="s">
        <v>59</v>
      </c>
      <c r="B26" s="107"/>
      <c r="C26" s="107"/>
      <c r="D26" s="107"/>
      <c r="E26" s="107"/>
      <c r="F26" s="107"/>
      <c r="G26" s="124"/>
      <c r="H26" s="107"/>
      <c r="I26" s="107"/>
      <c r="BA26" s="41"/>
      <c r="BB26" s="41"/>
      <c r="BC26" s="41"/>
      <c r="BD26" s="41"/>
      <c r="BE26" s="41"/>
    </row>
    <row r="27" spans="1:57" ht="13.5" thickBot="1" x14ac:dyDescent="0.25">
      <c r="A27" s="77"/>
      <c r="B27" s="77"/>
      <c r="C27" s="77"/>
      <c r="D27" s="77"/>
      <c r="E27" s="77"/>
      <c r="F27" s="77"/>
      <c r="G27" s="77"/>
      <c r="H27" s="77"/>
      <c r="I27" s="77"/>
    </row>
    <row r="28" spans="1:57" x14ac:dyDescent="0.2">
      <c r="A28" s="71" t="s">
        <v>60</v>
      </c>
      <c r="B28" s="72"/>
      <c r="C28" s="72"/>
      <c r="D28" s="125"/>
      <c r="E28" s="126" t="s">
        <v>61</v>
      </c>
      <c r="F28" s="127" t="s">
        <v>62</v>
      </c>
      <c r="G28" s="128" t="s">
        <v>63</v>
      </c>
      <c r="H28" s="129"/>
      <c r="I28" s="130" t="s">
        <v>61</v>
      </c>
    </row>
    <row r="29" spans="1:57" x14ac:dyDescent="0.2">
      <c r="A29" s="64" t="s">
        <v>391</v>
      </c>
      <c r="B29" s="55"/>
      <c r="C29" s="55"/>
      <c r="D29" s="131"/>
      <c r="E29" s="132">
        <v>0</v>
      </c>
      <c r="F29" s="133">
        <v>0</v>
      </c>
      <c r="G29" s="134">
        <f t="shared" ref="G29:G36" si="0">CHOOSE(BA29+1,HSV+PSV,HSV+PSV+Mont,HSV+PSV+Dodavka+Mont,HSV,PSV,Mont,Dodavka,Mont+Dodavka,0)</f>
        <v>0</v>
      </c>
      <c r="H29" s="135"/>
      <c r="I29" s="136">
        <f t="shared" ref="I29:I36" si="1">E29+F29*G29/100</f>
        <v>0</v>
      </c>
      <c r="BA29">
        <v>0</v>
      </c>
    </row>
    <row r="30" spans="1:57" x14ac:dyDescent="0.2">
      <c r="A30" s="64" t="s">
        <v>392</v>
      </c>
      <c r="B30" s="55"/>
      <c r="C30" s="55"/>
      <c r="D30" s="131"/>
      <c r="E30" s="132">
        <v>0</v>
      </c>
      <c r="F30" s="133">
        <v>0</v>
      </c>
      <c r="G30" s="134">
        <f t="shared" si="0"/>
        <v>0</v>
      </c>
      <c r="H30" s="135"/>
      <c r="I30" s="136">
        <f t="shared" si="1"/>
        <v>0</v>
      </c>
      <c r="BA30">
        <v>0</v>
      </c>
    </row>
    <row r="31" spans="1:57" x14ac:dyDescent="0.2">
      <c r="A31" s="64" t="s">
        <v>393</v>
      </c>
      <c r="B31" s="55"/>
      <c r="C31" s="55"/>
      <c r="D31" s="131"/>
      <c r="E31" s="132">
        <v>0</v>
      </c>
      <c r="F31" s="133">
        <v>0</v>
      </c>
      <c r="G31" s="134">
        <f t="shared" si="0"/>
        <v>0</v>
      </c>
      <c r="H31" s="135"/>
      <c r="I31" s="136">
        <f t="shared" si="1"/>
        <v>0</v>
      </c>
      <c r="BA31">
        <v>0</v>
      </c>
    </row>
    <row r="32" spans="1:57" x14ac:dyDescent="0.2">
      <c r="A32" s="64" t="s">
        <v>394</v>
      </c>
      <c r="B32" s="55"/>
      <c r="C32" s="55"/>
      <c r="D32" s="131"/>
      <c r="E32" s="132">
        <v>0</v>
      </c>
      <c r="F32" s="133">
        <v>0</v>
      </c>
      <c r="G32" s="134">
        <f t="shared" si="0"/>
        <v>0</v>
      </c>
      <c r="H32" s="135"/>
      <c r="I32" s="136">
        <f t="shared" si="1"/>
        <v>0</v>
      </c>
      <c r="BA32">
        <v>0</v>
      </c>
    </row>
    <row r="33" spans="1:53" x14ac:dyDescent="0.2">
      <c r="A33" s="64" t="s">
        <v>395</v>
      </c>
      <c r="B33" s="55"/>
      <c r="C33" s="55"/>
      <c r="D33" s="131"/>
      <c r="E33" s="132">
        <v>0</v>
      </c>
      <c r="F33" s="133">
        <v>0</v>
      </c>
      <c r="G33" s="134">
        <f t="shared" si="0"/>
        <v>0</v>
      </c>
      <c r="H33" s="135"/>
      <c r="I33" s="136">
        <f t="shared" si="1"/>
        <v>0</v>
      </c>
      <c r="BA33">
        <v>0</v>
      </c>
    </row>
    <row r="34" spans="1:53" x14ac:dyDescent="0.2">
      <c r="A34" s="64" t="s">
        <v>396</v>
      </c>
      <c r="B34" s="55"/>
      <c r="C34" s="55"/>
      <c r="D34" s="131"/>
      <c r="E34" s="132">
        <v>0</v>
      </c>
      <c r="F34" s="133">
        <v>0</v>
      </c>
      <c r="G34" s="134">
        <f t="shared" si="0"/>
        <v>0</v>
      </c>
      <c r="H34" s="135"/>
      <c r="I34" s="136">
        <f t="shared" si="1"/>
        <v>0</v>
      </c>
      <c r="BA34">
        <v>1</v>
      </c>
    </row>
    <row r="35" spans="1:53" x14ac:dyDescent="0.2">
      <c r="A35" s="64" t="s">
        <v>397</v>
      </c>
      <c r="B35" s="55"/>
      <c r="C35" s="55"/>
      <c r="D35" s="131"/>
      <c r="E35" s="132">
        <v>0</v>
      </c>
      <c r="F35" s="133">
        <v>0</v>
      </c>
      <c r="G35" s="134">
        <f t="shared" si="0"/>
        <v>0</v>
      </c>
      <c r="H35" s="135"/>
      <c r="I35" s="136">
        <f t="shared" si="1"/>
        <v>0</v>
      </c>
      <c r="BA35">
        <v>2</v>
      </c>
    </row>
    <row r="36" spans="1:53" x14ac:dyDescent="0.2">
      <c r="A36" s="64" t="s">
        <v>398</v>
      </c>
      <c r="B36" s="55"/>
      <c r="C36" s="55"/>
      <c r="D36" s="131"/>
      <c r="E36" s="132">
        <v>0</v>
      </c>
      <c r="F36" s="133">
        <v>0</v>
      </c>
      <c r="G36" s="134">
        <f t="shared" si="0"/>
        <v>0</v>
      </c>
      <c r="H36" s="135"/>
      <c r="I36" s="136">
        <f t="shared" si="1"/>
        <v>0</v>
      </c>
      <c r="BA36">
        <v>2</v>
      </c>
    </row>
    <row r="37" spans="1:53" ht="13.5" thickBot="1" x14ac:dyDescent="0.25">
      <c r="A37" s="137"/>
      <c r="B37" s="138" t="s">
        <v>64</v>
      </c>
      <c r="C37" s="139"/>
      <c r="D37" s="140"/>
      <c r="E37" s="141"/>
      <c r="F37" s="142"/>
      <c r="G37" s="142"/>
      <c r="H37" s="216">
        <f>SUM(I29:I36)</f>
        <v>0</v>
      </c>
      <c r="I37" s="217"/>
    </row>
    <row r="39" spans="1:53" x14ac:dyDescent="0.2">
      <c r="B39" s="123"/>
      <c r="F39" s="143"/>
      <c r="G39" s="144"/>
      <c r="H39" s="144"/>
      <c r="I39" s="145"/>
    </row>
    <row r="40" spans="1:53" x14ac:dyDescent="0.2">
      <c r="F40" s="143"/>
      <c r="G40" s="144"/>
      <c r="H40" s="144"/>
      <c r="I40" s="145"/>
    </row>
    <row r="41" spans="1:53" x14ac:dyDescent="0.2">
      <c r="F41" s="143"/>
      <c r="G41" s="144"/>
      <c r="H41" s="144"/>
      <c r="I41" s="145"/>
    </row>
    <row r="42" spans="1:53" x14ac:dyDescent="0.2">
      <c r="F42" s="143"/>
      <c r="G42" s="144"/>
      <c r="H42" s="144"/>
      <c r="I42" s="145"/>
    </row>
    <row r="43" spans="1:53" x14ac:dyDescent="0.2">
      <c r="F43" s="143"/>
      <c r="G43" s="144"/>
      <c r="H43" s="144"/>
      <c r="I43" s="145"/>
    </row>
    <row r="44" spans="1:53" x14ac:dyDescent="0.2">
      <c r="F44" s="143"/>
      <c r="G44" s="144"/>
      <c r="H44" s="144"/>
      <c r="I44" s="145"/>
    </row>
    <row r="45" spans="1:53" x14ac:dyDescent="0.2">
      <c r="F45" s="143"/>
      <c r="G45" s="144"/>
      <c r="H45" s="144"/>
      <c r="I45" s="145"/>
    </row>
    <row r="46" spans="1:53" x14ac:dyDescent="0.2">
      <c r="F46" s="143"/>
      <c r="G46" s="144"/>
      <c r="H46" s="144"/>
      <c r="I46" s="145"/>
    </row>
    <row r="47" spans="1:53" x14ac:dyDescent="0.2">
      <c r="F47" s="143"/>
      <c r="G47" s="144"/>
      <c r="H47" s="144"/>
      <c r="I47" s="145"/>
    </row>
    <row r="48" spans="1:53" x14ac:dyDescent="0.2">
      <c r="F48" s="143"/>
      <c r="G48" s="144"/>
      <c r="H48" s="144"/>
      <c r="I48" s="145"/>
    </row>
    <row r="49" spans="6:9" x14ac:dyDescent="0.2">
      <c r="F49" s="143"/>
      <c r="G49" s="144"/>
      <c r="H49" s="144"/>
      <c r="I49" s="145"/>
    </row>
    <row r="50" spans="6:9" x14ac:dyDescent="0.2">
      <c r="F50" s="143"/>
      <c r="G50" s="144"/>
      <c r="H50" s="144"/>
      <c r="I50" s="145"/>
    </row>
    <row r="51" spans="6:9" x14ac:dyDescent="0.2">
      <c r="F51" s="143"/>
      <c r="G51" s="144"/>
      <c r="H51" s="144"/>
      <c r="I51" s="145"/>
    </row>
    <row r="52" spans="6:9" x14ac:dyDescent="0.2">
      <c r="F52" s="143"/>
      <c r="G52" s="144"/>
      <c r="H52" s="144"/>
      <c r="I52" s="145"/>
    </row>
    <row r="53" spans="6:9" x14ac:dyDescent="0.2">
      <c r="F53" s="143"/>
      <c r="G53" s="144"/>
      <c r="H53" s="144"/>
      <c r="I53" s="145"/>
    </row>
    <row r="54" spans="6:9" x14ac:dyDescent="0.2">
      <c r="F54" s="143"/>
      <c r="G54" s="144"/>
      <c r="H54" s="144"/>
      <c r="I54" s="145"/>
    </row>
    <row r="55" spans="6:9" x14ac:dyDescent="0.2">
      <c r="F55" s="143"/>
      <c r="G55" s="144"/>
      <c r="H55" s="144"/>
      <c r="I55" s="145"/>
    </row>
    <row r="56" spans="6:9" x14ac:dyDescent="0.2">
      <c r="F56" s="143"/>
      <c r="G56" s="144"/>
      <c r="H56" s="144"/>
      <c r="I56" s="145"/>
    </row>
    <row r="57" spans="6:9" x14ac:dyDescent="0.2">
      <c r="F57" s="143"/>
      <c r="G57" s="144"/>
      <c r="H57" s="144"/>
      <c r="I57" s="145"/>
    </row>
    <row r="58" spans="6:9" x14ac:dyDescent="0.2">
      <c r="F58" s="143"/>
      <c r="G58" s="144"/>
      <c r="H58" s="144"/>
      <c r="I58" s="145"/>
    </row>
    <row r="59" spans="6:9" x14ac:dyDescent="0.2">
      <c r="F59" s="143"/>
      <c r="G59" s="144"/>
      <c r="H59" s="144"/>
      <c r="I59" s="145"/>
    </row>
    <row r="60" spans="6:9" x14ac:dyDescent="0.2">
      <c r="F60" s="143"/>
      <c r="G60" s="144"/>
      <c r="H60" s="144"/>
      <c r="I60" s="145"/>
    </row>
    <row r="61" spans="6:9" x14ac:dyDescent="0.2">
      <c r="F61" s="143"/>
      <c r="G61" s="144"/>
      <c r="H61" s="144"/>
      <c r="I61" s="145"/>
    </row>
    <row r="62" spans="6:9" x14ac:dyDescent="0.2">
      <c r="F62" s="143"/>
      <c r="G62" s="144"/>
      <c r="H62" s="144"/>
      <c r="I62" s="145"/>
    </row>
    <row r="63" spans="6:9" x14ac:dyDescent="0.2">
      <c r="F63" s="143"/>
      <c r="G63" s="144"/>
      <c r="H63" s="144"/>
      <c r="I63" s="145"/>
    </row>
    <row r="64" spans="6:9" x14ac:dyDescent="0.2">
      <c r="F64" s="143"/>
      <c r="G64" s="144"/>
      <c r="H64" s="144"/>
      <c r="I64" s="145"/>
    </row>
    <row r="65" spans="6:9" x14ac:dyDescent="0.2">
      <c r="F65" s="143"/>
      <c r="G65" s="144"/>
      <c r="H65" s="144"/>
      <c r="I65" s="145"/>
    </row>
    <row r="66" spans="6:9" x14ac:dyDescent="0.2">
      <c r="F66" s="143"/>
      <c r="G66" s="144"/>
      <c r="H66" s="144"/>
      <c r="I66" s="145"/>
    </row>
    <row r="67" spans="6:9" x14ac:dyDescent="0.2">
      <c r="F67" s="143"/>
      <c r="G67" s="144"/>
      <c r="H67" s="144"/>
      <c r="I67" s="145"/>
    </row>
    <row r="68" spans="6:9" x14ac:dyDescent="0.2">
      <c r="F68" s="143"/>
      <c r="G68" s="144"/>
      <c r="H68" s="144"/>
      <c r="I68" s="145"/>
    </row>
    <row r="69" spans="6:9" x14ac:dyDescent="0.2">
      <c r="F69" s="143"/>
      <c r="G69" s="144"/>
      <c r="H69" s="144"/>
      <c r="I69" s="145"/>
    </row>
    <row r="70" spans="6:9" x14ac:dyDescent="0.2">
      <c r="F70" s="143"/>
      <c r="G70" s="144"/>
      <c r="H70" s="144"/>
      <c r="I70" s="145"/>
    </row>
    <row r="71" spans="6:9" x14ac:dyDescent="0.2">
      <c r="F71" s="143"/>
      <c r="G71" s="144"/>
      <c r="H71" s="144"/>
      <c r="I71" s="145"/>
    </row>
    <row r="72" spans="6:9" x14ac:dyDescent="0.2">
      <c r="F72" s="143"/>
      <c r="G72" s="144"/>
      <c r="H72" s="144"/>
      <c r="I72" s="145"/>
    </row>
    <row r="73" spans="6:9" x14ac:dyDescent="0.2">
      <c r="F73" s="143"/>
      <c r="G73" s="144"/>
      <c r="H73" s="144"/>
      <c r="I73" s="145"/>
    </row>
    <row r="74" spans="6:9" x14ac:dyDescent="0.2">
      <c r="F74" s="143"/>
      <c r="G74" s="144"/>
      <c r="H74" s="144"/>
      <c r="I74" s="145"/>
    </row>
    <row r="75" spans="6:9" x14ac:dyDescent="0.2">
      <c r="F75" s="143"/>
      <c r="G75" s="144"/>
      <c r="H75" s="144"/>
      <c r="I75" s="145"/>
    </row>
    <row r="76" spans="6:9" x14ac:dyDescent="0.2">
      <c r="F76" s="143"/>
      <c r="G76" s="144"/>
      <c r="H76" s="144"/>
      <c r="I76" s="145"/>
    </row>
    <row r="77" spans="6:9" x14ac:dyDescent="0.2">
      <c r="F77" s="143"/>
      <c r="G77" s="144"/>
      <c r="H77" s="144"/>
      <c r="I77" s="145"/>
    </row>
    <row r="78" spans="6:9" x14ac:dyDescent="0.2">
      <c r="F78" s="143"/>
      <c r="G78" s="144"/>
      <c r="H78" s="144"/>
      <c r="I78" s="145"/>
    </row>
    <row r="79" spans="6:9" x14ac:dyDescent="0.2">
      <c r="F79" s="143"/>
      <c r="G79" s="144"/>
      <c r="H79" s="144"/>
      <c r="I79" s="145"/>
    </row>
    <row r="80" spans="6:9" x14ac:dyDescent="0.2">
      <c r="F80" s="143"/>
      <c r="G80" s="144"/>
      <c r="H80" s="144"/>
      <c r="I80" s="145"/>
    </row>
    <row r="81" spans="6:9" x14ac:dyDescent="0.2">
      <c r="F81" s="143"/>
      <c r="G81" s="144"/>
      <c r="H81" s="144"/>
      <c r="I81" s="145"/>
    </row>
    <row r="82" spans="6:9" x14ac:dyDescent="0.2">
      <c r="F82" s="143"/>
      <c r="G82" s="144"/>
      <c r="H82" s="144"/>
      <c r="I82" s="145"/>
    </row>
    <row r="83" spans="6:9" x14ac:dyDescent="0.2">
      <c r="F83" s="143"/>
      <c r="G83" s="144"/>
      <c r="H83" s="144"/>
      <c r="I83" s="145"/>
    </row>
    <row r="84" spans="6:9" x14ac:dyDescent="0.2">
      <c r="F84" s="143"/>
      <c r="G84" s="144"/>
      <c r="H84" s="144"/>
      <c r="I84" s="145"/>
    </row>
    <row r="85" spans="6:9" x14ac:dyDescent="0.2">
      <c r="F85" s="143"/>
      <c r="G85" s="144"/>
      <c r="H85" s="144"/>
      <c r="I85" s="145"/>
    </row>
    <row r="86" spans="6:9" x14ac:dyDescent="0.2">
      <c r="F86" s="143"/>
      <c r="G86" s="144"/>
      <c r="H86" s="144"/>
      <c r="I86" s="145"/>
    </row>
    <row r="87" spans="6:9" x14ac:dyDescent="0.2">
      <c r="F87" s="143"/>
      <c r="G87" s="144"/>
      <c r="H87" s="144"/>
      <c r="I87" s="145"/>
    </row>
    <row r="88" spans="6:9" x14ac:dyDescent="0.2">
      <c r="F88" s="143"/>
      <c r="G88" s="144"/>
      <c r="H88" s="144"/>
      <c r="I88" s="145"/>
    </row>
  </sheetData>
  <mergeCells count="4">
    <mergeCell ref="A1:B1"/>
    <mergeCell ref="A2:B2"/>
    <mergeCell ref="G2:I2"/>
    <mergeCell ref="H37:I37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247"/>
  <sheetViews>
    <sheetView showGridLines="0" showZeros="0" tabSelected="1" zoomScaleNormal="100" workbookViewId="0">
      <selection activeCell="E110" sqref="E110"/>
    </sheetView>
  </sheetViews>
  <sheetFormatPr defaultRowHeight="12.75" x14ac:dyDescent="0.2"/>
  <cols>
    <col min="1" max="1" width="4.42578125" style="146" customWidth="1"/>
    <col min="2" max="2" width="11.5703125" style="146" customWidth="1"/>
    <col min="3" max="3" width="40.42578125" style="146" customWidth="1"/>
    <col min="4" max="4" width="5.5703125" style="146" customWidth="1"/>
    <col min="5" max="5" width="8.5703125" style="188" customWidth="1"/>
    <col min="6" max="6" width="9.85546875" style="146" customWidth="1"/>
    <col min="7" max="7" width="13.85546875" style="146" customWidth="1"/>
    <col min="8" max="11" width="9.140625" style="146"/>
    <col min="12" max="12" width="75.42578125" style="146" customWidth="1"/>
    <col min="13" max="13" width="45.28515625" style="146" customWidth="1"/>
    <col min="14" max="16384" width="9.140625" style="146"/>
  </cols>
  <sheetData>
    <row r="1" spans="1:104" ht="15.75" x14ac:dyDescent="0.25">
      <c r="A1" s="218" t="s">
        <v>65</v>
      </c>
      <c r="B1" s="218"/>
      <c r="C1" s="218"/>
      <c r="D1" s="218"/>
      <c r="E1" s="218"/>
      <c r="F1" s="218"/>
      <c r="G1" s="218"/>
    </row>
    <row r="2" spans="1:104" ht="14.25" customHeight="1" thickBot="1" x14ac:dyDescent="0.25">
      <c r="A2" s="147"/>
      <c r="B2" s="148"/>
      <c r="C2" s="149"/>
      <c r="D2" s="149"/>
      <c r="E2" s="150"/>
      <c r="F2" s="149"/>
      <c r="G2" s="149"/>
    </row>
    <row r="3" spans="1:104" ht="13.5" thickTop="1" x14ac:dyDescent="0.2">
      <c r="A3" s="209" t="s">
        <v>49</v>
      </c>
      <c r="B3" s="210"/>
      <c r="C3" s="97" t="str">
        <f>CONCATENATE(cislostavby," ",nazevstavby)</f>
        <v>2014/1020 Zubří - Rekonstrukce kotelny, Hlavní 824</v>
      </c>
      <c r="D3" s="151"/>
      <c r="E3" s="152" t="s">
        <v>66</v>
      </c>
      <c r="F3" s="153" t="str">
        <f>Rekapitulace!H1</f>
        <v>1001</v>
      </c>
      <c r="G3" s="154"/>
    </row>
    <row r="4" spans="1:104" ht="13.5" thickBot="1" x14ac:dyDescent="0.25">
      <c r="A4" s="219" t="s">
        <v>51</v>
      </c>
      <c r="B4" s="212"/>
      <c r="C4" s="103" t="str">
        <f>CONCATENATE(cisloobjektu," ",nazevobjektu)</f>
        <v>1001 Rek. plynové kotelny</v>
      </c>
      <c r="D4" s="155"/>
      <c r="E4" s="220" t="str">
        <f>Rekapitulace!G2</f>
        <v>Plynová kotelna Zubří</v>
      </c>
      <c r="F4" s="221"/>
      <c r="G4" s="222"/>
    </row>
    <row r="5" spans="1:104" ht="13.5" thickTop="1" x14ac:dyDescent="0.2">
      <c r="A5" s="156"/>
      <c r="B5" s="147"/>
      <c r="C5" s="147"/>
      <c r="D5" s="147"/>
      <c r="E5" s="157"/>
      <c r="F5" s="147"/>
      <c r="G5" s="158"/>
    </row>
    <row r="6" spans="1:104" x14ac:dyDescent="0.2">
      <c r="A6" s="159" t="s">
        <v>67</v>
      </c>
      <c r="B6" s="160" t="s">
        <v>68</v>
      </c>
      <c r="C6" s="160" t="s">
        <v>69</v>
      </c>
      <c r="D6" s="160" t="s">
        <v>70</v>
      </c>
      <c r="E6" s="161" t="s">
        <v>71</v>
      </c>
      <c r="F6" s="160" t="s">
        <v>72</v>
      </c>
      <c r="G6" s="162" t="s">
        <v>73</v>
      </c>
    </row>
    <row r="7" spans="1:104" x14ac:dyDescent="0.2">
      <c r="A7" s="163" t="s">
        <v>74</v>
      </c>
      <c r="B7" s="164" t="s">
        <v>81</v>
      </c>
      <c r="C7" s="165" t="s">
        <v>82</v>
      </c>
      <c r="D7" s="166"/>
      <c r="E7" s="167"/>
      <c r="F7" s="167"/>
      <c r="G7" s="168"/>
      <c r="H7" s="169"/>
      <c r="I7" s="169"/>
      <c r="O7" s="170">
        <v>1</v>
      </c>
    </row>
    <row r="8" spans="1:104" ht="22.5" x14ac:dyDescent="0.2">
      <c r="A8" s="171">
        <v>1</v>
      </c>
      <c r="B8" s="172" t="s">
        <v>83</v>
      </c>
      <c r="C8" s="173" t="s">
        <v>84</v>
      </c>
      <c r="D8" s="174" t="s">
        <v>85</v>
      </c>
      <c r="E8" s="175">
        <v>1</v>
      </c>
      <c r="F8" s="175"/>
      <c r="G8" s="176">
        <f>E8*F8</f>
        <v>0</v>
      </c>
      <c r="O8" s="170">
        <v>2</v>
      </c>
      <c r="AA8" s="146">
        <v>1</v>
      </c>
      <c r="AB8" s="146">
        <v>1</v>
      </c>
      <c r="AC8" s="146">
        <v>1</v>
      </c>
      <c r="AZ8" s="146">
        <v>1</v>
      </c>
      <c r="BA8" s="146">
        <f>IF(AZ8=1,G8,0)</f>
        <v>0</v>
      </c>
      <c r="BB8" s="146">
        <f>IF(AZ8=2,G8,0)</f>
        <v>0</v>
      </c>
      <c r="BC8" s="146">
        <f>IF(AZ8=3,G8,0)</f>
        <v>0</v>
      </c>
      <c r="BD8" s="146">
        <f>IF(AZ8=4,G8,0)</f>
        <v>0</v>
      </c>
      <c r="BE8" s="146">
        <f>IF(AZ8=5,G8,0)</f>
        <v>0</v>
      </c>
      <c r="CA8" s="177">
        <v>1</v>
      </c>
      <c r="CB8" s="177">
        <v>1</v>
      </c>
      <c r="CZ8" s="146">
        <v>4.7800000000000004E-3</v>
      </c>
    </row>
    <row r="9" spans="1:104" ht="22.5" x14ac:dyDescent="0.2">
      <c r="A9" s="171">
        <v>2</v>
      </c>
      <c r="B9" s="172" t="s">
        <v>86</v>
      </c>
      <c r="C9" s="173" t="s">
        <v>87</v>
      </c>
      <c r="D9" s="174" t="s">
        <v>88</v>
      </c>
      <c r="E9" s="175">
        <v>110</v>
      </c>
      <c r="F9" s="175"/>
      <c r="G9" s="176">
        <f>E9*F9</f>
        <v>0</v>
      </c>
      <c r="O9" s="170">
        <v>2</v>
      </c>
      <c r="AA9" s="146">
        <v>1</v>
      </c>
      <c r="AB9" s="146">
        <v>0</v>
      </c>
      <c r="AC9" s="146">
        <v>0</v>
      </c>
      <c r="AZ9" s="146">
        <v>1</v>
      </c>
      <c r="BA9" s="146">
        <f>IF(AZ9=1,G9,0)</f>
        <v>0</v>
      </c>
      <c r="BB9" s="146">
        <f>IF(AZ9=2,G9,0)</f>
        <v>0</v>
      </c>
      <c r="BC9" s="146">
        <f>IF(AZ9=3,G9,0)</f>
        <v>0</v>
      </c>
      <c r="BD9" s="146">
        <f>IF(AZ9=4,G9,0)</f>
        <v>0</v>
      </c>
      <c r="BE9" s="146">
        <f>IF(AZ9=5,G9,0)</f>
        <v>0</v>
      </c>
      <c r="CA9" s="177">
        <v>1</v>
      </c>
      <c r="CB9" s="177">
        <v>0</v>
      </c>
      <c r="CZ9" s="146">
        <v>1.2030000000000001E-2</v>
      </c>
    </row>
    <row r="10" spans="1:104" x14ac:dyDescent="0.2">
      <c r="A10" s="178"/>
      <c r="B10" s="179" t="s">
        <v>75</v>
      </c>
      <c r="C10" s="180" t="str">
        <f>CONCATENATE(B7," ",C7)</f>
        <v>61 Upravy povrchů vnitřní</v>
      </c>
      <c r="D10" s="181"/>
      <c r="E10" s="182"/>
      <c r="F10" s="183"/>
      <c r="G10" s="184">
        <f>SUM(G7:G9)</f>
        <v>0</v>
      </c>
      <c r="O10" s="170">
        <v>4</v>
      </c>
      <c r="BA10" s="185">
        <f>SUM(BA7:BA9)</f>
        <v>0</v>
      </c>
      <c r="BB10" s="185">
        <f>SUM(BB7:BB9)</f>
        <v>0</v>
      </c>
      <c r="BC10" s="185">
        <f>SUM(BC7:BC9)</f>
        <v>0</v>
      </c>
      <c r="BD10" s="185">
        <f>SUM(BD7:BD9)</f>
        <v>0</v>
      </c>
      <c r="BE10" s="185">
        <f>SUM(BE7:BE9)</f>
        <v>0</v>
      </c>
    </row>
    <row r="11" spans="1:104" x14ac:dyDescent="0.2">
      <c r="A11" s="163" t="s">
        <v>74</v>
      </c>
      <c r="B11" s="164" t="s">
        <v>89</v>
      </c>
      <c r="C11" s="165" t="s">
        <v>90</v>
      </c>
      <c r="D11" s="166"/>
      <c r="E11" s="167"/>
      <c r="F11" s="167"/>
      <c r="G11" s="168"/>
      <c r="H11" s="169"/>
      <c r="I11" s="169"/>
      <c r="O11" s="170">
        <v>1</v>
      </c>
    </row>
    <row r="12" spans="1:104" x14ac:dyDescent="0.2">
      <c r="A12" s="171">
        <v>3</v>
      </c>
      <c r="B12" s="172" t="s">
        <v>91</v>
      </c>
      <c r="C12" s="173" t="s">
        <v>92</v>
      </c>
      <c r="D12" s="174" t="s">
        <v>88</v>
      </c>
      <c r="E12" s="175">
        <v>20</v>
      </c>
      <c r="F12" s="175"/>
      <c r="G12" s="176">
        <f>E12*F12</f>
        <v>0</v>
      </c>
      <c r="O12" s="170">
        <v>2</v>
      </c>
      <c r="AA12" s="146">
        <v>1</v>
      </c>
      <c r="AB12" s="146">
        <v>0</v>
      </c>
      <c r="AC12" s="146">
        <v>0</v>
      </c>
      <c r="AZ12" s="146">
        <v>1</v>
      </c>
      <c r="BA12" s="146">
        <f>IF(AZ12=1,G12,0)</f>
        <v>0</v>
      </c>
      <c r="BB12" s="146">
        <f>IF(AZ12=2,G12,0)</f>
        <v>0</v>
      </c>
      <c r="BC12" s="146">
        <f>IF(AZ12=3,G12,0)</f>
        <v>0</v>
      </c>
      <c r="BD12" s="146">
        <f>IF(AZ12=4,G12,0)</f>
        <v>0</v>
      </c>
      <c r="BE12" s="146">
        <f>IF(AZ12=5,G12,0)</f>
        <v>0</v>
      </c>
      <c r="CA12" s="177">
        <v>1</v>
      </c>
      <c r="CB12" s="177">
        <v>0</v>
      </c>
      <c r="CZ12" s="146">
        <v>6.9889999999999994E-2</v>
      </c>
    </row>
    <row r="13" spans="1:104" x14ac:dyDescent="0.2">
      <c r="A13" s="178"/>
      <c r="B13" s="179" t="s">
        <v>75</v>
      </c>
      <c r="C13" s="180" t="str">
        <f>CONCATENATE(B11," ",C11)</f>
        <v>63 Podlahy a podlahové konstrukce</v>
      </c>
      <c r="D13" s="181"/>
      <c r="E13" s="182"/>
      <c r="F13" s="183"/>
      <c r="G13" s="184">
        <f>SUM(G11:G12)</f>
        <v>0</v>
      </c>
      <c r="O13" s="170">
        <v>4</v>
      </c>
      <c r="BA13" s="185">
        <f>SUM(BA11:BA12)</f>
        <v>0</v>
      </c>
      <c r="BB13" s="185">
        <f>SUM(BB11:BB12)</f>
        <v>0</v>
      </c>
      <c r="BC13" s="185">
        <f>SUM(BC11:BC12)</f>
        <v>0</v>
      </c>
      <c r="BD13" s="185">
        <f>SUM(BD11:BD12)</f>
        <v>0</v>
      </c>
      <c r="BE13" s="185">
        <f>SUM(BE11:BE12)</f>
        <v>0</v>
      </c>
    </row>
    <row r="14" spans="1:104" x14ac:dyDescent="0.2">
      <c r="A14" s="163" t="s">
        <v>74</v>
      </c>
      <c r="B14" s="164" t="s">
        <v>93</v>
      </c>
      <c r="C14" s="165" t="s">
        <v>94</v>
      </c>
      <c r="D14" s="166"/>
      <c r="E14" s="167"/>
      <c r="F14" s="167"/>
      <c r="G14" s="168"/>
      <c r="H14" s="169"/>
      <c r="I14" s="169"/>
      <c r="O14" s="170">
        <v>1</v>
      </c>
    </row>
    <row r="15" spans="1:104" x14ac:dyDescent="0.2">
      <c r="A15" s="171">
        <v>4</v>
      </c>
      <c r="B15" s="172" t="s">
        <v>95</v>
      </c>
      <c r="C15" s="173" t="s">
        <v>96</v>
      </c>
      <c r="D15" s="174" t="s">
        <v>97</v>
      </c>
      <c r="E15" s="175">
        <v>0.15</v>
      </c>
      <c r="F15" s="175"/>
      <c r="G15" s="176">
        <f>E15*F15</f>
        <v>0</v>
      </c>
      <c r="O15" s="170">
        <v>2</v>
      </c>
      <c r="AA15" s="146">
        <v>1</v>
      </c>
      <c r="AB15" s="146">
        <v>1</v>
      </c>
      <c r="AC15" s="146">
        <v>1</v>
      </c>
      <c r="AZ15" s="146">
        <v>1</v>
      </c>
      <c r="BA15" s="146">
        <f>IF(AZ15=1,G15,0)</f>
        <v>0</v>
      </c>
      <c r="BB15" s="146">
        <f>IF(AZ15=2,G15,0)</f>
        <v>0</v>
      </c>
      <c r="BC15" s="146">
        <f>IF(AZ15=3,G15,0)</f>
        <v>0</v>
      </c>
      <c r="BD15" s="146">
        <f>IF(AZ15=4,G15,0)</f>
        <v>0</v>
      </c>
      <c r="BE15" s="146">
        <f>IF(AZ15=5,G15,0)</f>
        <v>0</v>
      </c>
      <c r="CA15" s="177">
        <v>1</v>
      </c>
      <c r="CB15" s="177">
        <v>1</v>
      </c>
      <c r="CZ15" s="146">
        <v>0</v>
      </c>
    </row>
    <row r="16" spans="1:104" x14ac:dyDescent="0.2">
      <c r="A16" s="178"/>
      <c r="B16" s="179" t="s">
        <v>75</v>
      </c>
      <c r="C16" s="180" t="str">
        <f>CONCATENATE(B14," ",C14)</f>
        <v>97 Prorážení otvorů</v>
      </c>
      <c r="D16" s="181"/>
      <c r="E16" s="182"/>
      <c r="F16" s="183"/>
      <c r="G16" s="184">
        <f>SUM(G14:G15)</f>
        <v>0</v>
      </c>
      <c r="O16" s="170">
        <v>4</v>
      </c>
      <c r="BA16" s="185">
        <f>SUM(BA14:BA15)</f>
        <v>0</v>
      </c>
      <c r="BB16" s="185">
        <f>SUM(BB14:BB15)</f>
        <v>0</v>
      </c>
      <c r="BC16" s="185">
        <f>SUM(BC14:BC15)</f>
        <v>0</v>
      </c>
      <c r="BD16" s="185">
        <f>SUM(BD14:BD15)</f>
        <v>0</v>
      </c>
      <c r="BE16" s="185">
        <f>SUM(BE14:BE15)</f>
        <v>0</v>
      </c>
    </row>
    <row r="17" spans="1:104" x14ac:dyDescent="0.2">
      <c r="A17" s="163" t="s">
        <v>74</v>
      </c>
      <c r="B17" s="164" t="s">
        <v>98</v>
      </c>
      <c r="C17" s="165" t="s">
        <v>99</v>
      </c>
      <c r="D17" s="166"/>
      <c r="E17" s="167"/>
      <c r="F17" s="167"/>
      <c r="G17" s="168"/>
      <c r="H17" s="169"/>
      <c r="I17" s="169"/>
      <c r="O17" s="170">
        <v>1</v>
      </c>
    </row>
    <row r="18" spans="1:104" x14ac:dyDescent="0.2">
      <c r="A18" s="171">
        <v>5</v>
      </c>
      <c r="B18" s="172" t="s">
        <v>100</v>
      </c>
      <c r="C18" s="173" t="s">
        <v>101</v>
      </c>
      <c r="D18" s="174" t="s">
        <v>102</v>
      </c>
      <c r="E18" s="175">
        <v>2.7258800000000001</v>
      </c>
      <c r="F18" s="175"/>
      <c r="G18" s="176">
        <f>E18*F18</f>
        <v>0</v>
      </c>
      <c r="O18" s="170">
        <v>2</v>
      </c>
      <c r="AA18" s="146">
        <v>7</v>
      </c>
      <c r="AB18" s="146">
        <v>1</v>
      </c>
      <c r="AC18" s="146">
        <v>2</v>
      </c>
      <c r="AZ18" s="146">
        <v>1</v>
      </c>
      <c r="BA18" s="146">
        <f>IF(AZ18=1,G18,0)</f>
        <v>0</v>
      </c>
      <c r="BB18" s="146">
        <f>IF(AZ18=2,G18,0)</f>
        <v>0</v>
      </c>
      <c r="BC18" s="146">
        <f>IF(AZ18=3,G18,0)</f>
        <v>0</v>
      </c>
      <c r="BD18" s="146">
        <f>IF(AZ18=4,G18,0)</f>
        <v>0</v>
      </c>
      <c r="BE18" s="146">
        <f>IF(AZ18=5,G18,0)</f>
        <v>0</v>
      </c>
      <c r="CA18" s="177">
        <v>7</v>
      </c>
      <c r="CB18" s="177">
        <v>1</v>
      </c>
      <c r="CZ18" s="146">
        <v>0</v>
      </c>
    </row>
    <row r="19" spans="1:104" x14ac:dyDescent="0.2">
      <c r="A19" s="178"/>
      <c r="B19" s="179" t="s">
        <v>75</v>
      </c>
      <c r="C19" s="180" t="str">
        <f>CONCATENATE(B17," ",C17)</f>
        <v>99 Staveništní přesun hmot</v>
      </c>
      <c r="D19" s="181"/>
      <c r="E19" s="182"/>
      <c r="F19" s="183"/>
      <c r="G19" s="184">
        <f>SUM(G17:G18)</f>
        <v>0</v>
      </c>
      <c r="O19" s="170">
        <v>4</v>
      </c>
      <c r="BA19" s="185">
        <f>SUM(BA17:BA18)</f>
        <v>0</v>
      </c>
      <c r="BB19" s="185">
        <f>SUM(BB17:BB18)</f>
        <v>0</v>
      </c>
      <c r="BC19" s="185">
        <f>SUM(BC17:BC18)</f>
        <v>0</v>
      </c>
      <c r="BD19" s="185">
        <f>SUM(BD17:BD18)</f>
        <v>0</v>
      </c>
      <c r="BE19" s="185">
        <f>SUM(BE17:BE18)</f>
        <v>0</v>
      </c>
    </row>
    <row r="20" spans="1:104" x14ac:dyDescent="0.2">
      <c r="A20" s="163" t="s">
        <v>74</v>
      </c>
      <c r="B20" s="164" t="s">
        <v>103</v>
      </c>
      <c r="C20" s="165" t="s">
        <v>104</v>
      </c>
      <c r="D20" s="166"/>
      <c r="E20" s="167"/>
      <c r="F20" s="167"/>
      <c r="G20" s="168"/>
      <c r="H20" s="169"/>
      <c r="I20" s="169"/>
      <c r="O20" s="170">
        <v>1</v>
      </c>
    </row>
    <row r="21" spans="1:104" x14ac:dyDescent="0.2">
      <c r="A21" s="171">
        <v>6</v>
      </c>
      <c r="B21" s="172" t="s">
        <v>105</v>
      </c>
      <c r="C21" s="173" t="s">
        <v>106</v>
      </c>
      <c r="D21" s="174" t="s">
        <v>88</v>
      </c>
      <c r="E21" s="175">
        <v>22</v>
      </c>
      <c r="F21" s="175"/>
      <c r="G21" s="176">
        <f t="shared" ref="G21:G31" si="0">E21*F21</f>
        <v>0</v>
      </c>
      <c r="O21" s="170">
        <v>2</v>
      </c>
      <c r="AA21" s="146">
        <v>1</v>
      </c>
      <c r="AB21" s="146">
        <v>7</v>
      </c>
      <c r="AC21" s="146">
        <v>7</v>
      </c>
      <c r="AZ21" s="146">
        <v>2</v>
      </c>
      <c r="BA21" s="146">
        <f t="shared" ref="BA21:BA31" si="1">IF(AZ21=1,G21,0)</f>
        <v>0</v>
      </c>
      <c r="BB21" s="146">
        <f t="shared" ref="BB21:BB31" si="2">IF(AZ21=2,G21,0)</f>
        <v>0</v>
      </c>
      <c r="BC21" s="146">
        <f t="shared" ref="BC21:BC31" si="3">IF(AZ21=3,G21,0)</f>
        <v>0</v>
      </c>
      <c r="BD21" s="146">
        <f t="shared" ref="BD21:BD31" si="4">IF(AZ21=4,G21,0)</f>
        <v>0</v>
      </c>
      <c r="BE21" s="146">
        <f t="shared" ref="BE21:BE31" si="5">IF(AZ21=5,G21,0)</f>
        <v>0</v>
      </c>
      <c r="CA21" s="177">
        <v>1</v>
      </c>
      <c r="CB21" s="177">
        <v>7</v>
      </c>
      <c r="CZ21" s="146">
        <v>1.8799999999999999E-3</v>
      </c>
    </row>
    <row r="22" spans="1:104" x14ac:dyDescent="0.2">
      <c r="A22" s="171">
        <v>7</v>
      </c>
      <c r="B22" s="172" t="s">
        <v>107</v>
      </c>
      <c r="C22" s="173" t="s">
        <v>108</v>
      </c>
      <c r="D22" s="174" t="s">
        <v>97</v>
      </c>
      <c r="E22" s="175">
        <v>4</v>
      </c>
      <c r="F22" s="175"/>
      <c r="G22" s="176">
        <f t="shared" si="0"/>
        <v>0</v>
      </c>
      <c r="O22" s="170">
        <v>2</v>
      </c>
      <c r="AA22" s="146">
        <v>1</v>
      </c>
      <c r="AB22" s="146">
        <v>7</v>
      </c>
      <c r="AC22" s="146">
        <v>7</v>
      </c>
      <c r="AZ22" s="146">
        <v>2</v>
      </c>
      <c r="BA22" s="146">
        <f t="shared" si="1"/>
        <v>0</v>
      </c>
      <c r="BB22" s="146">
        <f t="shared" si="2"/>
        <v>0</v>
      </c>
      <c r="BC22" s="146">
        <f t="shared" si="3"/>
        <v>0</v>
      </c>
      <c r="BD22" s="146">
        <f t="shared" si="4"/>
        <v>0</v>
      </c>
      <c r="BE22" s="146">
        <f t="shared" si="5"/>
        <v>0</v>
      </c>
      <c r="CA22" s="177">
        <v>1</v>
      </c>
      <c r="CB22" s="177">
        <v>7</v>
      </c>
      <c r="CZ22" s="146">
        <v>4.0000000000000003E-5</v>
      </c>
    </row>
    <row r="23" spans="1:104" x14ac:dyDescent="0.2">
      <c r="A23" s="171">
        <v>8</v>
      </c>
      <c r="B23" s="172" t="s">
        <v>109</v>
      </c>
      <c r="C23" s="173" t="s">
        <v>110</v>
      </c>
      <c r="D23" s="174" t="s">
        <v>97</v>
      </c>
      <c r="E23" s="175">
        <v>11</v>
      </c>
      <c r="F23" s="175"/>
      <c r="G23" s="176">
        <f t="shared" si="0"/>
        <v>0</v>
      </c>
      <c r="O23" s="170">
        <v>2</v>
      </c>
      <c r="AA23" s="146">
        <v>1</v>
      </c>
      <c r="AB23" s="146">
        <v>7</v>
      </c>
      <c r="AC23" s="146">
        <v>7</v>
      </c>
      <c r="AZ23" s="146">
        <v>2</v>
      </c>
      <c r="BA23" s="146">
        <f t="shared" si="1"/>
        <v>0</v>
      </c>
      <c r="BB23" s="146">
        <f t="shared" si="2"/>
        <v>0</v>
      </c>
      <c r="BC23" s="146">
        <f t="shared" si="3"/>
        <v>0</v>
      </c>
      <c r="BD23" s="146">
        <f t="shared" si="4"/>
        <v>0</v>
      </c>
      <c r="BE23" s="146">
        <f t="shared" si="5"/>
        <v>0</v>
      </c>
      <c r="CA23" s="177">
        <v>1</v>
      </c>
      <c r="CB23" s="177">
        <v>7</v>
      </c>
      <c r="CZ23" s="146">
        <v>1.2E-4</v>
      </c>
    </row>
    <row r="24" spans="1:104" x14ac:dyDescent="0.2">
      <c r="A24" s="171">
        <v>9</v>
      </c>
      <c r="B24" s="172" t="s">
        <v>111</v>
      </c>
      <c r="C24" s="173" t="s">
        <v>112</v>
      </c>
      <c r="D24" s="174" t="s">
        <v>97</v>
      </c>
      <c r="E24" s="175">
        <v>8</v>
      </c>
      <c r="F24" s="175"/>
      <c r="G24" s="176">
        <f t="shared" si="0"/>
        <v>0</v>
      </c>
      <c r="O24" s="170">
        <v>2</v>
      </c>
      <c r="AA24" s="146">
        <v>3</v>
      </c>
      <c r="AB24" s="146">
        <v>7</v>
      </c>
      <c r="AC24" s="146">
        <v>63154512</v>
      </c>
      <c r="AZ24" s="146">
        <v>2</v>
      </c>
      <c r="BA24" s="146">
        <f t="shared" si="1"/>
        <v>0</v>
      </c>
      <c r="BB24" s="146">
        <f t="shared" si="2"/>
        <v>0</v>
      </c>
      <c r="BC24" s="146">
        <f t="shared" si="3"/>
        <v>0</v>
      </c>
      <c r="BD24" s="146">
        <f t="shared" si="4"/>
        <v>0</v>
      </c>
      <c r="BE24" s="146">
        <f t="shared" si="5"/>
        <v>0</v>
      </c>
      <c r="CA24" s="177">
        <v>3</v>
      </c>
      <c r="CB24" s="177">
        <v>7</v>
      </c>
      <c r="CZ24" s="146">
        <v>3.2000000000000003E-4</v>
      </c>
    </row>
    <row r="25" spans="1:104" x14ac:dyDescent="0.2">
      <c r="A25" s="171">
        <v>10</v>
      </c>
      <c r="B25" s="172" t="s">
        <v>113</v>
      </c>
      <c r="C25" s="173" t="s">
        <v>114</v>
      </c>
      <c r="D25" s="174" t="s">
        <v>97</v>
      </c>
      <c r="E25" s="175">
        <v>2</v>
      </c>
      <c r="F25" s="175"/>
      <c r="G25" s="176">
        <f t="shared" si="0"/>
        <v>0</v>
      </c>
      <c r="O25" s="170">
        <v>2</v>
      </c>
      <c r="AA25" s="146">
        <v>3</v>
      </c>
      <c r="AB25" s="146">
        <v>7</v>
      </c>
      <c r="AC25" s="146">
        <v>63154532</v>
      </c>
      <c r="AZ25" s="146">
        <v>2</v>
      </c>
      <c r="BA25" s="146">
        <f t="shared" si="1"/>
        <v>0</v>
      </c>
      <c r="BB25" s="146">
        <f t="shared" si="2"/>
        <v>0</v>
      </c>
      <c r="BC25" s="146">
        <f t="shared" si="3"/>
        <v>0</v>
      </c>
      <c r="BD25" s="146">
        <f t="shared" si="4"/>
        <v>0</v>
      </c>
      <c r="BE25" s="146">
        <f t="shared" si="5"/>
        <v>0</v>
      </c>
      <c r="CA25" s="177">
        <v>3</v>
      </c>
      <c r="CB25" s="177">
        <v>7</v>
      </c>
      <c r="CZ25" s="146">
        <v>3.2000000000000003E-4</v>
      </c>
    </row>
    <row r="26" spans="1:104" x14ac:dyDescent="0.2">
      <c r="A26" s="171">
        <v>11</v>
      </c>
      <c r="B26" s="172" t="s">
        <v>115</v>
      </c>
      <c r="C26" s="173" t="s">
        <v>116</v>
      </c>
      <c r="D26" s="174" t="s">
        <v>97</v>
      </c>
      <c r="E26" s="175">
        <v>23</v>
      </c>
      <c r="F26" s="175"/>
      <c r="G26" s="176">
        <f t="shared" si="0"/>
        <v>0</v>
      </c>
      <c r="O26" s="170">
        <v>2</v>
      </c>
      <c r="AA26" s="146">
        <v>3</v>
      </c>
      <c r="AB26" s="146">
        <v>7</v>
      </c>
      <c r="AC26" s="146">
        <v>63154533</v>
      </c>
      <c r="AZ26" s="146">
        <v>2</v>
      </c>
      <c r="BA26" s="146">
        <f t="shared" si="1"/>
        <v>0</v>
      </c>
      <c r="BB26" s="146">
        <f t="shared" si="2"/>
        <v>0</v>
      </c>
      <c r="BC26" s="146">
        <f t="shared" si="3"/>
        <v>0</v>
      </c>
      <c r="BD26" s="146">
        <f t="shared" si="4"/>
        <v>0</v>
      </c>
      <c r="BE26" s="146">
        <f t="shared" si="5"/>
        <v>0</v>
      </c>
      <c r="CA26" s="177">
        <v>3</v>
      </c>
      <c r="CB26" s="177">
        <v>7</v>
      </c>
      <c r="CZ26" s="146">
        <v>3.6999999999999999E-4</v>
      </c>
    </row>
    <row r="27" spans="1:104" x14ac:dyDescent="0.2">
      <c r="A27" s="171">
        <v>12</v>
      </c>
      <c r="B27" s="172" t="s">
        <v>117</v>
      </c>
      <c r="C27" s="173" t="s">
        <v>118</v>
      </c>
      <c r="D27" s="174" t="s">
        <v>97</v>
      </c>
      <c r="E27" s="175">
        <v>5</v>
      </c>
      <c r="F27" s="175"/>
      <c r="G27" s="176">
        <f t="shared" si="0"/>
        <v>0</v>
      </c>
      <c r="O27" s="170">
        <v>2</v>
      </c>
      <c r="AA27" s="146">
        <v>3</v>
      </c>
      <c r="AB27" s="146">
        <v>7</v>
      </c>
      <c r="AC27" s="146">
        <v>63154573</v>
      </c>
      <c r="AZ27" s="146">
        <v>2</v>
      </c>
      <c r="BA27" s="146">
        <f t="shared" si="1"/>
        <v>0</v>
      </c>
      <c r="BB27" s="146">
        <f t="shared" si="2"/>
        <v>0</v>
      </c>
      <c r="BC27" s="146">
        <f t="shared" si="3"/>
        <v>0</v>
      </c>
      <c r="BD27" s="146">
        <f t="shared" si="4"/>
        <v>0</v>
      </c>
      <c r="BE27" s="146">
        <f t="shared" si="5"/>
        <v>0</v>
      </c>
      <c r="CA27" s="177">
        <v>3</v>
      </c>
      <c r="CB27" s="177">
        <v>7</v>
      </c>
      <c r="CZ27" s="146">
        <v>7.2000000000000005E-4</v>
      </c>
    </row>
    <row r="28" spans="1:104" x14ac:dyDescent="0.2">
      <c r="A28" s="171">
        <v>13</v>
      </c>
      <c r="B28" s="172" t="s">
        <v>119</v>
      </c>
      <c r="C28" s="173" t="s">
        <v>120</v>
      </c>
      <c r="D28" s="174" t="s">
        <v>97</v>
      </c>
      <c r="E28" s="175">
        <v>12</v>
      </c>
      <c r="F28" s="175"/>
      <c r="G28" s="176">
        <f t="shared" si="0"/>
        <v>0</v>
      </c>
      <c r="O28" s="170">
        <v>2</v>
      </c>
      <c r="AA28" s="146">
        <v>3</v>
      </c>
      <c r="AB28" s="146">
        <v>7</v>
      </c>
      <c r="AC28" s="146">
        <v>63154604</v>
      </c>
      <c r="AZ28" s="146">
        <v>2</v>
      </c>
      <c r="BA28" s="146">
        <f t="shared" si="1"/>
        <v>0</v>
      </c>
      <c r="BB28" s="146">
        <f t="shared" si="2"/>
        <v>0</v>
      </c>
      <c r="BC28" s="146">
        <f t="shared" si="3"/>
        <v>0</v>
      </c>
      <c r="BD28" s="146">
        <f t="shared" si="4"/>
        <v>0</v>
      </c>
      <c r="BE28" s="146">
        <f t="shared" si="5"/>
        <v>0</v>
      </c>
      <c r="CA28" s="177">
        <v>3</v>
      </c>
      <c r="CB28" s="177">
        <v>7</v>
      </c>
      <c r="CZ28" s="146">
        <v>1.09E-3</v>
      </c>
    </row>
    <row r="29" spans="1:104" x14ac:dyDescent="0.2">
      <c r="A29" s="171">
        <v>14</v>
      </c>
      <c r="B29" s="172" t="s">
        <v>121</v>
      </c>
      <c r="C29" s="173" t="s">
        <v>122</v>
      </c>
      <c r="D29" s="174" t="s">
        <v>97</v>
      </c>
      <c r="E29" s="175">
        <v>5</v>
      </c>
      <c r="F29" s="175"/>
      <c r="G29" s="176">
        <f t="shared" si="0"/>
        <v>0</v>
      </c>
      <c r="O29" s="170">
        <v>2</v>
      </c>
      <c r="AA29" s="146">
        <v>3</v>
      </c>
      <c r="AB29" s="146">
        <v>7</v>
      </c>
      <c r="AC29" s="146">
        <v>63154605</v>
      </c>
      <c r="AZ29" s="146">
        <v>2</v>
      </c>
      <c r="BA29" s="146">
        <f t="shared" si="1"/>
        <v>0</v>
      </c>
      <c r="BB29" s="146">
        <f t="shared" si="2"/>
        <v>0</v>
      </c>
      <c r="BC29" s="146">
        <f t="shared" si="3"/>
        <v>0</v>
      </c>
      <c r="BD29" s="146">
        <f t="shared" si="4"/>
        <v>0</v>
      </c>
      <c r="BE29" s="146">
        <f t="shared" si="5"/>
        <v>0</v>
      </c>
      <c r="CA29" s="177">
        <v>3</v>
      </c>
      <c r="CB29" s="177">
        <v>7</v>
      </c>
      <c r="CZ29" s="146">
        <v>1.2099999999999999E-3</v>
      </c>
    </row>
    <row r="30" spans="1:104" x14ac:dyDescent="0.2">
      <c r="A30" s="171">
        <v>15</v>
      </c>
      <c r="B30" s="172" t="s">
        <v>123</v>
      </c>
      <c r="C30" s="173" t="s">
        <v>124</v>
      </c>
      <c r="D30" s="174" t="s">
        <v>97</v>
      </c>
      <c r="E30" s="175">
        <v>1</v>
      </c>
      <c r="F30" s="175"/>
      <c r="G30" s="176">
        <f t="shared" si="0"/>
        <v>0</v>
      </c>
      <c r="O30" s="170">
        <v>2</v>
      </c>
      <c r="AA30" s="146">
        <v>3</v>
      </c>
      <c r="AB30" s="146">
        <v>7</v>
      </c>
      <c r="AC30" s="146">
        <v>63154650</v>
      </c>
      <c r="AZ30" s="146">
        <v>2</v>
      </c>
      <c r="BA30" s="146">
        <f t="shared" si="1"/>
        <v>0</v>
      </c>
      <c r="BB30" s="146">
        <f t="shared" si="2"/>
        <v>0</v>
      </c>
      <c r="BC30" s="146">
        <f t="shared" si="3"/>
        <v>0</v>
      </c>
      <c r="BD30" s="146">
        <f t="shared" si="4"/>
        <v>0</v>
      </c>
      <c r="BE30" s="146">
        <f t="shared" si="5"/>
        <v>0</v>
      </c>
      <c r="CA30" s="177">
        <v>3</v>
      </c>
      <c r="CB30" s="177">
        <v>7</v>
      </c>
      <c r="CZ30" s="146">
        <v>3.3700000000000002E-3</v>
      </c>
    </row>
    <row r="31" spans="1:104" x14ac:dyDescent="0.2">
      <c r="A31" s="171">
        <v>16</v>
      </c>
      <c r="B31" s="172" t="s">
        <v>125</v>
      </c>
      <c r="C31" s="173" t="s">
        <v>126</v>
      </c>
      <c r="D31" s="174" t="s">
        <v>62</v>
      </c>
      <c r="E31" s="175"/>
      <c r="F31" s="175"/>
      <c r="G31" s="176">
        <f t="shared" si="0"/>
        <v>0</v>
      </c>
      <c r="O31" s="170">
        <v>2</v>
      </c>
      <c r="AA31" s="146">
        <v>7</v>
      </c>
      <c r="AB31" s="146">
        <v>1002</v>
      </c>
      <c r="AC31" s="146">
        <v>5</v>
      </c>
      <c r="AZ31" s="146">
        <v>2</v>
      </c>
      <c r="BA31" s="146">
        <f t="shared" si="1"/>
        <v>0</v>
      </c>
      <c r="BB31" s="146">
        <f t="shared" si="2"/>
        <v>0</v>
      </c>
      <c r="BC31" s="146">
        <f t="shared" si="3"/>
        <v>0</v>
      </c>
      <c r="BD31" s="146">
        <f t="shared" si="4"/>
        <v>0</v>
      </c>
      <c r="BE31" s="146">
        <f t="shared" si="5"/>
        <v>0</v>
      </c>
      <c r="CA31" s="177">
        <v>7</v>
      </c>
      <c r="CB31" s="177">
        <v>1002</v>
      </c>
      <c r="CZ31" s="146">
        <v>0</v>
      </c>
    </row>
    <row r="32" spans="1:104" x14ac:dyDescent="0.2">
      <c r="A32" s="178"/>
      <c r="B32" s="179" t="s">
        <v>75</v>
      </c>
      <c r="C32" s="180" t="str">
        <f>CONCATENATE(B20," ",C20)</f>
        <v>713 Izolace tepelné</v>
      </c>
      <c r="D32" s="181"/>
      <c r="E32" s="182"/>
      <c r="F32" s="183"/>
      <c r="G32" s="184">
        <f>SUM(G20:G31)</f>
        <v>0</v>
      </c>
      <c r="O32" s="170">
        <v>4</v>
      </c>
      <c r="BA32" s="185">
        <f>SUM(BA20:BA31)</f>
        <v>0</v>
      </c>
      <c r="BB32" s="185">
        <f>SUM(BB20:BB31)</f>
        <v>0</v>
      </c>
      <c r="BC32" s="185">
        <f>SUM(BC20:BC31)</f>
        <v>0</v>
      </c>
      <c r="BD32" s="185">
        <f>SUM(BD20:BD31)</f>
        <v>0</v>
      </c>
      <c r="BE32" s="185">
        <f>SUM(BE20:BE31)</f>
        <v>0</v>
      </c>
    </row>
    <row r="33" spans="1:104" x14ac:dyDescent="0.2">
      <c r="A33" s="163" t="s">
        <v>74</v>
      </c>
      <c r="B33" s="164" t="s">
        <v>127</v>
      </c>
      <c r="C33" s="165" t="s">
        <v>128</v>
      </c>
      <c r="D33" s="166"/>
      <c r="E33" s="167"/>
      <c r="F33" s="167"/>
      <c r="G33" s="168"/>
      <c r="H33" s="169"/>
      <c r="I33" s="169"/>
      <c r="O33" s="170">
        <v>1</v>
      </c>
    </row>
    <row r="34" spans="1:104" x14ac:dyDescent="0.2">
      <c r="A34" s="171">
        <v>17</v>
      </c>
      <c r="B34" s="172" t="s">
        <v>129</v>
      </c>
      <c r="C34" s="173" t="s">
        <v>130</v>
      </c>
      <c r="D34" s="174" t="s">
        <v>97</v>
      </c>
      <c r="E34" s="175">
        <v>7</v>
      </c>
      <c r="F34" s="175"/>
      <c r="G34" s="176">
        <f>E34*F34</f>
        <v>0</v>
      </c>
      <c r="O34" s="170">
        <v>2</v>
      </c>
      <c r="AA34" s="146">
        <v>1</v>
      </c>
      <c r="AB34" s="146">
        <v>7</v>
      </c>
      <c r="AC34" s="146">
        <v>7</v>
      </c>
      <c r="AZ34" s="146">
        <v>2</v>
      </c>
      <c r="BA34" s="146">
        <f>IF(AZ34=1,G34,0)</f>
        <v>0</v>
      </c>
      <c r="BB34" s="146">
        <f>IF(AZ34=2,G34,0)</f>
        <v>0</v>
      </c>
      <c r="BC34" s="146">
        <f>IF(AZ34=3,G34,0)</f>
        <v>0</v>
      </c>
      <c r="BD34" s="146">
        <f>IF(AZ34=4,G34,0)</f>
        <v>0</v>
      </c>
      <c r="BE34" s="146">
        <f>IF(AZ34=5,G34,0)</f>
        <v>0</v>
      </c>
      <c r="CA34" s="177">
        <v>1</v>
      </c>
      <c r="CB34" s="177">
        <v>7</v>
      </c>
      <c r="CZ34" s="146">
        <v>3.4000000000000002E-4</v>
      </c>
    </row>
    <row r="35" spans="1:104" x14ac:dyDescent="0.2">
      <c r="A35" s="171">
        <v>18</v>
      </c>
      <c r="B35" s="172" t="s">
        <v>131</v>
      </c>
      <c r="C35" s="173" t="s">
        <v>132</v>
      </c>
      <c r="D35" s="174" t="s">
        <v>97</v>
      </c>
      <c r="E35" s="175">
        <v>7</v>
      </c>
      <c r="F35" s="175"/>
      <c r="G35" s="176">
        <f>E35*F35</f>
        <v>0</v>
      </c>
      <c r="O35" s="170">
        <v>2</v>
      </c>
      <c r="AA35" s="146">
        <v>1</v>
      </c>
      <c r="AB35" s="146">
        <v>7</v>
      </c>
      <c r="AC35" s="146">
        <v>7</v>
      </c>
      <c r="AZ35" s="146">
        <v>2</v>
      </c>
      <c r="BA35" s="146">
        <f>IF(AZ35=1,G35,0)</f>
        <v>0</v>
      </c>
      <c r="BB35" s="146">
        <f>IF(AZ35=2,G35,0)</f>
        <v>0</v>
      </c>
      <c r="BC35" s="146">
        <f>IF(AZ35=3,G35,0)</f>
        <v>0</v>
      </c>
      <c r="BD35" s="146">
        <f>IF(AZ35=4,G35,0)</f>
        <v>0</v>
      </c>
      <c r="BE35" s="146">
        <f>IF(AZ35=5,G35,0)</f>
        <v>0</v>
      </c>
      <c r="CA35" s="177">
        <v>1</v>
      </c>
      <c r="CB35" s="177">
        <v>7</v>
      </c>
      <c r="CZ35" s="146">
        <v>0</v>
      </c>
    </row>
    <row r="36" spans="1:104" x14ac:dyDescent="0.2">
      <c r="A36" s="171">
        <v>19</v>
      </c>
      <c r="B36" s="172" t="s">
        <v>133</v>
      </c>
      <c r="C36" s="173" t="s">
        <v>134</v>
      </c>
      <c r="D36" s="174" t="s">
        <v>62</v>
      </c>
      <c r="E36" s="175"/>
      <c r="F36" s="175"/>
      <c r="G36" s="176">
        <f>E36*F36</f>
        <v>0</v>
      </c>
      <c r="O36" s="170">
        <v>2</v>
      </c>
      <c r="AA36" s="146">
        <v>7</v>
      </c>
      <c r="AB36" s="146">
        <v>1002</v>
      </c>
      <c r="AC36" s="146">
        <v>5</v>
      </c>
      <c r="AZ36" s="146">
        <v>2</v>
      </c>
      <c r="BA36" s="146">
        <f>IF(AZ36=1,G36,0)</f>
        <v>0</v>
      </c>
      <c r="BB36" s="146">
        <f>IF(AZ36=2,G36,0)</f>
        <v>0</v>
      </c>
      <c r="BC36" s="146">
        <f>IF(AZ36=3,G36,0)</f>
        <v>0</v>
      </c>
      <c r="BD36" s="146">
        <f>IF(AZ36=4,G36,0)</f>
        <v>0</v>
      </c>
      <c r="BE36" s="146">
        <f>IF(AZ36=5,G36,0)</f>
        <v>0</v>
      </c>
      <c r="CA36" s="177">
        <v>7</v>
      </c>
      <c r="CB36" s="177">
        <v>1002</v>
      </c>
      <c r="CZ36" s="146">
        <v>0</v>
      </c>
    </row>
    <row r="37" spans="1:104" x14ac:dyDescent="0.2">
      <c r="A37" s="178"/>
      <c r="B37" s="179" t="s">
        <v>75</v>
      </c>
      <c r="C37" s="180" t="str">
        <f>CONCATENATE(B33," ",C33)</f>
        <v>721 Vnitřní kanalizace</v>
      </c>
      <c r="D37" s="181"/>
      <c r="E37" s="182"/>
      <c r="F37" s="183"/>
      <c r="G37" s="184">
        <f>SUM(G33:G36)</f>
        <v>0</v>
      </c>
      <c r="O37" s="170">
        <v>4</v>
      </c>
      <c r="BA37" s="185">
        <f>SUM(BA33:BA36)</f>
        <v>0</v>
      </c>
      <c r="BB37" s="185">
        <f>SUM(BB33:BB36)</f>
        <v>0</v>
      </c>
      <c r="BC37" s="185">
        <f>SUM(BC33:BC36)</f>
        <v>0</v>
      </c>
      <c r="BD37" s="185">
        <f>SUM(BD33:BD36)</f>
        <v>0</v>
      </c>
      <c r="BE37" s="185">
        <f>SUM(BE33:BE36)</f>
        <v>0</v>
      </c>
    </row>
    <row r="38" spans="1:104" x14ac:dyDescent="0.2">
      <c r="A38" s="163" t="s">
        <v>74</v>
      </c>
      <c r="B38" s="164" t="s">
        <v>135</v>
      </c>
      <c r="C38" s="165" t="s">
        <v>136</v>
      </c>
      <c r="D38" s="166"/>
      <c r="E38" s="167"/>
      <c r="F38" s="167"/>
      <c r="G38" s="168"/>
      <c r="H38" s="169"/>
      <c r="I38" s="169"/>
      <c r="O38" s="170">
        <v>1</v>
      </c>
    </row>
    <row r="39" spans="1:104" x14ac:dyDescent="0.2">
      <c r="A39" s="171">
        <v>20</v>
      </c>
      <c r="B39" s="172" t="s">
        <v>137</v>
      </c>
      <c r="C39" s="173" t="s">
        <v>138</v>
      </c>
      <c r="D39" s="174" t="s">
        <v>85</v>
      </c>
      <c r="E39" s="175">
        <v>1</v>
      </c>
      <c r="F39" s="175"/>
      <c r="G39" s="176">
        <f t="shared" ref="G39:G46" si="6">E39*F39</f>
        <v>0</v>
      </c>
      <c r="O39" s="170">
        <v>2</v>
      </c>
      <c r="AA39" s="146">
        <v>11</v>
      </c>
      <c r="AB39" s="146">
        <v>3</v>
      </c>
      <c r="AC39" s="146">
        <v>38</v>
      </c>
      <c r="AZ39" s="146">
        <v>2</v>
      </c>
      <c r="BA39" s="146">
        <f t="shared" ref="BA39:BA46" si="7">IF(AZ39=1,G39,0)</f>
        <v>0</v>
      </c>
      <c r="BB39" s="146">
        <f t="shared" ref="BB39:BB46" si="8">IF(AZ39=2,G39,0)</f>
        <v>0</v>
      </c>
      <c r="BC39" s="146">
        <f t="shared" ref="BC39:BC46" si="9">IF(AZ39=3,G39,0)</f>
        <v>0</v>
      </c>
      <c r="BD39" s="146">
        <f t="shared" ref="BD39:BD46" si="10">IF(AZ39=4,G39,0)</f>
        <v>0</v>
      </c>
      <c r="BE39" s="146">
        <f t="shared" ref="BE39:BE46" si="11">IF(AZ39=5,G39,0)</f>
        <v>0</v>
      </c>
      <c r="CA39" s="177">
        <v>11</v>
      </c>
      <c r="CB39" s="177">
        <v>3</v>
      </c>
      <c r="CZ39" s="146">
        <v>0</v>
      </c>
    </row>
    <row r="40" spans="1:104" x14ac:dyDescent="0.2">
      <c r="A40" s="171">
        <v>21</v>
      </c>
      <c r="B40" s="172" t="s">
        <v>139</v>
      </c>
      <c r="C40" s="173" t="s">
        <v>140</v>
      </c>
      <c r="D40" s="174" t="s">
        <v>85</v>
      </c>
      <c r="E40" s="175">
        <v>17</v>
      </c>
      <c r="F40" s="175"/>
      <c r="G40" s="176">
        <f t="shared" si="6"/>
        <v>0</v>
      </c>
      <c r="O40" s="170">
        <v>2</v>
      </c>
      <c r="AA40" s="146">
        <v>1</v>
      </c>
      <c r="AB40" s="146">
        <v>0</v>
      </c>
      <c r="AC40" s="146">
        <v>0</v>
      </c>
      <c r="AZ40" s="146">
        <v>2</v>
      </c>
      <c r="BA40" s="146">
        <f t="shared" si="7"/>
        <v>0</v>
      </c>
      <c r="BB40" s="146">
        <f t="shared" si="8"/>
        <v>0</v>
      </c>
      <c r="BC40" s="146">
        <f t="shared" si="9"/>
        <v>0</v>
      </c>
      <c r="BD40" s="146">
        <f t="shared" si="10"/>
        <v>0</v>
      </c>
      <c r="BE40" s="146">
        <f t="shared" si="11"/>
        <v>0</v>
      </c>
      <c r="CA40" s="177">
        <v>1</v>
      </c>
      <c r="CB40" s="177">
        <v>0</v>
      </c>
      <c r="CZ40" s="146">
        <v>6.3200000000000001E-3</v>
      </c>
    </row>
    <row r="41" spans="1:104" x14ac:dyDescent="0.2">
      <c r="A41" s="171">
        <v>22</v>
      </c>
      <c r="B41" s="172" t="s">
        <v>141</v>
      </c>
      <c r="C41" s="173" t="s">
        <v>142</v>
      </c>
      <c r="D41" s="174" t="s">
        <v>97</v>
      </c>
      <c r="E41" s="175">
        <v>9</v>
      </c>
      <c r="F41" s="175"/>
      <c r="G41" s="176">
        <f t="shared" si="6"/>
        <v>0</v>
      </c>
      <c r="O41" s="170">
        <v>2</v>
      </c>
      <c r="AA41" s="146">
        <v>1</v>
      </c>
      <c r="AB41" s="146">
        <v>7</v>
      </c>
      <c r="AC41" s="146">
        <v>7</v>
      </c>
      <c r="AZ41" s="146">
        <v>2</v>
      </c>
      <c r="BA41" s="146">
        <f t="shared" si="7"/>
        <v>0</v>
      </c>
      <c r="BB41" s="146">
        <f t="shared" si="8"/>
        <v>0</v>
      </c>
      <c r="BC41" s="146">
        <f t="shared" si="9"/>
        <v>0</v>
      </c>
      <c r="BD41" s="146">
        <f t="shared" si="10"/>
        <v>0</v>
      </c>
      <c r="BE41" s="146">
        <f t="shared" si="11"/>
        <v>0</v>
      </c>
      <c r="CA41" s="177">
        <v>1</v>
      </c>
      <c r="CB41" s="177">
        <v>7</v>
      </c>
      <c r="CZ41" s="146">
        <v>4.0099999999999997E-3</v>
      </c>
    </row>
    <row r="42" spans="1:104" x14ac:dyDescent="0.2">
      <c r="A42" s="171">
        <v>23</v>
      </c>
      <c r="B42" s="172" t="s">
        <v>143</v>
      </c>
      <c r="C42" s="173" t="s">
        <v>144</v>
      </c>
      <c r="D42" s="174" t="s">
        <v>97</v>
      </c>
      <c r="E42" s="175">
        <v>8</v>
      </c>
      <c r="F42" s="175"/>
      <c r="G42" s="176">
        <f t="shared" si="6"/>
        <v>0</v>
      </c>
      <c r="O42" s="170">
        <v>2</v>
      </c>
      <c r="AA42" s="146">
        <v>1</v>
      </c>
      <c r="AB42" s="146">
        <v>7</v>
      </c>
      <c r="AC42" s="146">
        <v>7</v>
      </c>
      <c r="AZ42" s="146">
        <v>2</v>
      </c>
      <c r="BA42" s="146">
        <f t="shared" si="7"/>
        <v>0</v>
      </c>
      <c r="BB42" s="146">
        <f t="shared" si="8"/>
        <v>0</v>
      </c>
      <c r="BC42" s="146">
        <f t="shared" si="9"/>
        <v>0</v>
      </c>
      <c r="BD42" s="146">
        <f t="shared" si="10"/>
        <v>0</v>
      </c>
      <c r="BE42" s="146">
        <f t="shared" si="11"/>
        <v>0</v>
      </c>
      <c r="CA42" s="177">
        <v>1</v>
      </c>
      <c r="CB42" s="177">
        <v>7</v>
      </c>
      <c r="CZ42" s="146">
        <v>3.8800000000000002E-3</v>
      </c>
    </row>
    <row r="43" spans="1:104" x14ac:dyDescent="0.2">
      <c r="A43" s="171">
        <v>24</v>
      </c>
      <c r="B43" s="172" t="s">
        <v>145</v>
      </c>
      <c r="C43" s="173" t="s">
        <v>146</v>
      </c>
      <c r="D43" s="174" t="s">
        <v>97</v>
      </c>
      <c r="E43" s="175">
        <v>16</v>
      </c>
      <c r="F43" s="175"/>
      <c r="G43" s="176">
        <f t="shared" si="6"/>
        <v>0</v>
      </c>
      <c r="O43" s="170">
        <v>2</v>
      </c>
      <c r="AA43" s="146">
        <v>1</v>
      </c>
      <c r="AB43" s="146">
        <v>7</v>
      </c>
      <c r="AC43" s="146">
        <v>7</v>
      </c>
      <c r="AZ43" s="146">
        <v>2</v>
      </c>
      <c r="BA43" s="146">
        <f t="shared" si="7"/>
        <v>0</v>
      </c>
      <c r="BB43" s="146">
        <f t="shared" si="8"/>
        <v>0</v>
      </c>
      <c r="BC43" s="146">
        <f t="shared" si="9"/>
        <v>0</v>
      </c>
      <c r="BD43" s="146">
        <f t="shared" si="10"/>
        <v>0</v>
      </c>
      <c r="BE43" s="146">
        <f t="shared" si="11"/>
        <v>0</v>
      </c>
      <c r="CA43" s="177">
        <v>1</v>
      </c>
      <c r="CB43" s="177">
        <v>7</v>
      </c>
      <c r="CZ43" s="146">
        <v>4.0899999999999999E-3</v>
      </c>
    </row>
    <row r="44" spans="1:104" x14ac:dyDescent="0.2">
      <c r="A44" s="171">
        <v>25</v>
      </c>
      <c r="B44" s="172" t="s">
        <v>147</v>
      </c>
      <c r="C44" s="173" t="s">
        <v>148</v>
      </c>
      <c r="D44" s="174" t="s">
        <v>85</v>
      </c>
      <c r="E44" s="175">
        <v>1</v>
      </c>
      <c r="F44" s="175"/>
      <c r="G44" s="176">
        <f t="shared" si="6"/>
        <v>0</v>
      </c>
      <c r="O44" s="170">
        <v>2</v>
      </c>
      <c r="AA44" s="146">
        <v>1</v>
      </c>
      <c r="AB44" s="146">
        <v>7</v>
      </c>
      <c r="AC44" s="146">
        <v>7</v>
      </c>
      <c r="AZ44" s="146">
        <v>2</v>
      </c>
      <c r="BA44" s="146">
        <f t="shared" si="7"/>
        <v>0</v>
      </c>
      <c r="BB44" s="146">
        <f t="shared" si="8"/>
        <v>0</v>
      </c>
      <c r="BC44" s="146">
        <f t="shared" si="9"/>
        <v>0</v>
      </c>
      <c r="BD44" s="146">
        <f t="shared" si="10"/>
        <v>0</v>
      </c>
      <c r="BE44" s="146">
        <f t="shared" si="11"/>
        <v>0</v>
      </c>
      <c r="CA44" s="177">
        <v>1</v>
      </c>
      <c r="CB44" s="177">
        <v>7</v>
      </c>
      <c r="CZ44" s="146">
        <v>1.64E-3</v>
      </c>
    </row>
    <row r="45" spans="1:104" x14ac:dyDescent="0.2">
      <c r="A45" s="171">
        <v>26</v>
      </c>
      <c r="B45" s="172" t="s">
        <v>149</v>
      </c>
      <c r="C45" s="173" t="s">
        <v>150</v>
      </c>
      <c r="D45" s="174" t="s">
        <v>97</v>
      </c>
      <c r="E45" s="175">
        <v>33</v>
      </c>
      <c r="F45" s="175"/>
      <c r="G45" s="176">
        <f t="shared" si="6"/>
        <v>0</v>
      </c>
      <c r="O45" s="170">
        <v>2</v>
      </c>
      <c r="AA45" s="146">
        <v>1</v>
      </c>
      <c r="AB45" s="146">
        <v>7</v>
      </c>
      <c r="AC45" s="146">
        <v>7</v>
      </c>
      <c r="AZ45" s="146">
        <v>2</v>
      </c>
      <c r="BA45" s="146">
        <f t="shared" si="7"/>
        <v>0</v>
      </c>
      <c r="BB45" s="146">
        <f t="shared" si="8"/>
        <v>0</v>
      </c>
      <c r="BC45" s="146">
        <f t="shared" si="9"/>
        <v>0</v>
      </c>
      <c r="BD45" s="146">
        <f t="shared" si="10"/>
        <v>0</v>
      </c>
      <c r="BE45" s="146">
        <f t="shared" si="11"/>
        <v>0</v>
      </c>
      <c r="CA45" s="177">
        <v>1</v>
      </c>
      <c r="CB45" s="177">
        <v>7</v>
      </c>
      <c r="CZ45" s="146">
        <v>1.8000000000000001E-4</v>
      </c>
    </row>
    <row r="46" spans="1:104" x14ac:dyDescent="0.2">
      <c r="A46" s="171">
        <v>27</v>
      </c>
      <c r="B46" s="172" t="s">
        <v>151</v>
      </c>
      <c r="C46" s="173" t="s">
        <v>152</v>
      </c>
      <c r="D46" s="174" t="s">
        <v>62</v>
      </c>
      <c r="E46" s="175"/>
      <c r="F46" s="175"/>
      <c r="G46" s="176">
        <f t="shared" si="6"/>
        <v>0</v>
      </c>
      <c r="O46" s="170">
        <v>2</v>
      </c>
      <c r="AA46" s="146">
        <v>7</v>
      </c>
      <c r="AB46" s="146">
        <v>1002</v>
      </c>
      <c r="AC46" s="146">
        <v>5</v>
      </c>
      <c r="AZ46" s="146">
        <v>2</v>
      </c>
      <c r="BA46" s="146">
        <f t="shared" si="7"/>
        <v>0</v>
      </c>
      <c r="BB46" s="146">
        <f t="shared" si="8"/>
        <v>0</v>
      </c>
      <c r="BC46" s="146">
        <f t="shared" si="9"/>
        <v>0</v>
      </c>
      <c r="BD46" s="146">
        <f t="shared" si="10"/>
        <v>0</v>
      </c>
      <c r="BE46" s="146">
        <f t="shared" si="11"/>
        <v>0</v>
      </c>
      <c r="CA46" s="177">
        <v>7</v>
      </c>
      <c r="CB46" s="177">
        <v>1002</v>
      </c>
      <c r="CZ46" s="146">
        <v>0</v>
      </c>
    </row>
    <row r="47" spans="1:104" x14ac:dyDescent="0.2">
      <c r="A47" s="178"/>
      <c r="B47" s="179" t="s">
        <v>75</v>
      </c>
      <c r="C47" s="180" t="str">
        <f>CONCATENATE(B38," ",C38)</f>
        <v>722 Vnitřní vodovod</v>
      </c>
      <c r="D47" s="181"/>
      <c r="E47" s="182"/>
      <c r="F47" s="183"/>
      <c r="G47" s="184">
        <f>SUM(G38:G46)</f>
        <v>0</v>
      </c>
      <c r="O47" s="170">
        <v>4</v>
      </c>
      <c r="BA47" s="185">
        <f>SUM(BA38:BA46)</f>
        <v>0</v>
      </c>
      <c r="BB47" s="185">
        <f>SUM(BB38:BB46)</f>
        <v>0</v>
      </c>
      <c r="BC47" s="185">
        <f>SUM(BC38:BC46)</f>
        <v>0</v>
      </c>
      <c r="BD47" s="185">
        <f>SUM(BD38:BD46)</f>
        <v>0</v>
      </c>
      <c r="BE47" s="185">
        <f>SUM(BE38:BE46)</f>
        <v>0</v>
      </c>
    </row>
    <row r="48" spans="1:104" x14ac:dyDescent="0.2">
      <c r="A48" s="163" t="s">
        <v>74</v>
      </c>
      <c r="B48" s="164" t="s">
        <v>153</v>
      </c>
      <c r="C48" s="165" t="s">
        <v>154</v>
      </c>
      <c r="D48" s="166"/>
      <c r="E48" s="167"/>
      <c r="F48" s="167"/>
      <c r="G48" s="168"/>
      <c r="H48" s="169"/>
      <c r="I48" s="169"/>
      <c r="O48" s="170">
        <v>1</v>
      </c>
    </row>
    <row r="49" spans="1:104" x14ac:dyDescent="0.2">
      <c r="A49" s="171">
        <v>28</v>
      </c>
      <c r="B49" s="172" t="s">
        <v>155</v>
      </c>
      <c r="C49" s="173" t="s">
        <v>156</v>
      </c>
      <c r="D49" s="174" t="s">
        <v>157</v>
      </c>
      <c r="E49" s="175">
        <v>1</v>
      </c>
      <c r="F49" s="175"/>
      <c r="G49" s="176">
        <f t="shared" ref="G49:G62" si="12">E49*F49</f>
        <v>0</v>
      </c>
      <c r="O49" s="170">
        <v>2</v>
      </c>
      <c r="AA49" s="146">
        <v>11</v>
      </c>
      <c r="AB49" s="146">
        <v>3</v>
      </c>
      <c r="AC49" s="146">
        <v>83</v>
      </c>
      <c r="AZ49" s="146">
        <v>2</v>
      </c>
      <c r="BA49" s="146">
        <f t="shared" ref="BA49:BA62" si="13">IF(AZ49=1,G49,0)</f>
        <v>0</v>
      </c>
      <c r="BB49" s="146">
        <f t="shared" ref="BB49:BB62" si="14">IF(AZ49=2,G49,0)</f>
        <v>0</v>
      </c>
      <c r="BC49" s="146">
        <f t="shared" ref="BC49:BC62" si="15">IF(AZ49=3,G49,0)</f>
        <v>0</v>
      </c>
      <c r="BD49" s="146">
        <f t="shared" ref="BD49:BD62" si="16">IF(AZ49=4,G49,0)</f>
        <v>0</v>
      </c>
      <c r="BE49" s="146">
        <f t="shared" ref="BE49:BE62" si="17">IF(AZ49=5,G49,0)</f>
        <v>0</v>
      </c>
      <c r="CA49" s="177">
        <v>11</v>
      </c>
      <c r="CB49" s="177">
        <v>3</v>
      </c>
      <c r="CZ49" s="146">
        <v>0</v>
      </c>
    </row>
    <row r="50" spans="1:104" x14ac:dyDescent="0.2">
      <c r="A50" s="171">
        <v>29</v>
      </c>
      <c r="B50" s="172" t="s">
        <v>158</v>
      </c>
      <c r="C50" s="173" t="s">
        <v>159</v>
      </c>
      <c r="D50" s="174" t="s">
        <v>97</v>
      </c>
      <c r="E50" s="175">
        <v>4</v>
      </c>
      <c r="F50" s="175"/>
      <c r="G50" s="176">
        <f t="shared" si="12"/>
        <v>0</v>
      </c>
      <c r="O50" s="170">
        <v>2</v>
      </c>
      <c r="AA50" s="146">
        <v>1</v>
      </c>
      <c r="AB50" s="146">
        <v>7</v>
      </c>
      <c r="AC50" s="146">
        <v>7</v>
      </c>
      <c r="AZ50" s="146">
        <v>2</v>
      </c>
      <c r="BA50" s="146">
        <f t="shared" si="13"/>
        <v>0</v>
      </c>
      <c r="BB50" s="146">
        <f t="shared" si="14"/>
        <v>0</v>
      </c>
      <c r="BC50" s="146">
        <f t="shared" si="15"/>
        <v>0</v>
      </c>
      <c r="BD50" s="146">
        <f t="shared" si="16"/>
        <v>0</v>
      </c>
      <c r="BE50" s="146">
        <f t="shared" si="17"/>
        <v>0</v>
      </c>
      <c r="CA50" s="177">
        <v>1</v>
      </c>
      <c r="CB50" s="177">
        <v>7</v>
      </c>
      <c r="CZ50" s="146">
        <v>5.0899999999999999E-3</v>
      </c>
    </row>
    <row r="51" spans="1:104" x14ac:dyDescent="0.2">
      <c r="A51" s="171">
        <v>30</v>
      </c>
      <c r="B51" s="172" t="s">
        <v>160</v>
      </c>
      <c r="C51" s="173" t="s">
        <v>161</v>
      </c>
      <c r="D51" s="174" t="s">
        <v>97</v>
      </c>
      <c r="E51" s="175">
        <v>5</v>
      </c>
      <c r="F51" s="175"/>
      <c r="G51" s="176">
        <f t="shared" si="12"/>
        <v>0</v>
      </c>
      <c r="O51" s="170">
        <v>2</v>
      </c>
      <c r="AA51" s="146">
        <v>1</v>
      </c>
      <c r="AB51" s="146">
        <v>7</v>
      </c>
      <c r="AC51" s="146">
        <v>7</v>
      </c>
      <c r="AZ51" s="146">
        <v>2</v>
      </c>
      <c r="BA51" s="146">
        <f t="shared" si="13"/>
        <v>0</v>
      </c>
      <c r="BB51" s="146">
        <f t="shared" si="14"/>
        <v>0</v>
      </c>
      <c r="BC51" s="146">
        <f t="shared" si="15"/>
        <v>0</v>
      </c>
      <c r="BD51" s="146">
        <f t="shared" si="16"/>
        <v>0</v>
      </c>
      <c r="BE51" s="146">
        <f t="shared" si="17"/>
        <v>0</v>
      </c>
      <c r="CA51" s="177">
        <v>1</v>
      </c>
      <c r="CB51" s="177">
        <v>7</v>
      </c>
      <c r="CZ51" s="146">
        <v>2.1700000000000001E-2</v>
      </c>
    </row>
    <row r="52" spans="1:104" x14ac:dyDescent="0.2">
      <c r="A52" s="171">
        <v>31</v>
      </c>
      <c r="B52" s="172" t="s">
        <v>162</v>
      </c>
      <c r="C52" s="173" t="s">
        <v>163</v>
      </c>
      <c r="D52" s="174" t="s">
        <v>97</v>
      </c>
      <c r="E52" s="175">
        <v>8</v>
      </c>
      <c r="F52" s="175"/>
      <c r="G52" s="176">
        <f t="shared" si="12"/>
        <v>0</v>
      </c>
      <c r="O52" s="170">
        <v>2</v>
      </c>
      <c r="AA52" s="146">
        <v>1</v>
      </c>
      <c r="AB52" s="146">
        <v>7</v>
      </c>
      <c r="AC52" s="146">
        <v>7</v>
      </c>
      <c r="AZ52" s="146">
        <v>2</v>
      </c>
      <c r="BA52" s="146">
        <f t="shared" si="13"/>
        <v>0</v>
      </c>
      <c r="BB52" s="146">
        <f t="shared" si="14"/>
        <v>0</v>
      </c>
      <c r="BC52" s="146">
        <f t="shared" si="15"/>
        <v>0</v>
      </c>
      <c r="BD52" s="146">
        <f t="shared" si="16"/>
        <v>0</v>
      </c>
      <c r="BE52" s="146">
        <f t="shared" si="17"/>
        <v>0</v>
      </c>
      <c r="CA52" s="177">
        <v>1</v>
      </c>
      <c r="CB52" s="177">
        <v>7</v>
      </c>
      <c r="CZ52" s="146">
        <v>3.8999999999999999E-4</v>
      </c>
    </row>
    <row r="53" spans="1:104" x14ac:dyDescent="0.2">
      <c r="A53" s="171">
        <v>32</v>
      </c>
      <c r="B53" s="172" t="s">
        <v>164</v>
      </c>
      <c r="C53" s="173" t="s">
        <v>165</v>
      </c>
      <c r="D53" s="174" t="s">
        <v>97</v>
      </c>
      <c r="E53" s="175">
        <v>2</v>
      </c>
      <c r="F53" s="175"/>
      <c r="G53" s="176">
        <f t="shared" si="12"/>
        <v>0</v>
      </c>
      <c r="O53" s="170">
        <v>2</v>
      </c>
      <c r="AA53" s="146">
        <v>1</v>
      </c>
      <c r="AB53" s="146">
        <v>7</v>
      </c>
      <c r="AC53" s="146">
        <v>7</v>
      </c>
      <c r="AZ53" s="146">
        <v>2</v>
      </c>
      <c r="BA53" s="146">
        <f t="shared" si="13"/>
        <v>0</v>
      </c>
      <c r="BB53" s="146">
        <f t="shared" si="14"/>
        <v>0</v>
      </c>
      <c r="BC53" s="146">
        <f t="shared" si="15"/>
        <v>0</v>
      </c>
      <c r="BD53" s="146">
        <f t="shared" si="16"/>
        <v>0</v>
      </c>
      <c r="BE53" s="146">
        <f t="shared" si="17"/>
        <v>0</v>
      </c>
      <c r="CA53" s="177">
        <v>1</v>
      </c>
      <c r="CB53" s="177">
        <v>7</v>
      </c>
      <c r="CZ53" s="146">
        <v>1.2540000000000001E-2</v>
      </c>
    </row>
    <row r="54" spans="1:104" x14ac:dyDescent="0.2">
      <c r="A54" s="171">
        <v>33</v>
      </c>
      <c r="B54" s="172" t="s">
        <v>166</v>
      </c>
      <c r="C54" s="173" t="s">
        <v>167</v>
      </c>
      <c r="D54" s="174" t="s">
        <v>85</v>
      </c>
      <c r="E54" s="175">
        <v>2</v>
      </c>
      <c r="F54" s="175"/>
      <c r="G54" s="176">
        <f t="shared" si="12"/>
        <v>0</v>
      </c>
      <c r="O54" s="170">
        <v>2</v>
      </c>
      <c r="AA54" s="146">
        <v>1</v>
      </c>
      <c r="AB54" s="146">
        <v>7</v>
      </c>
      <c r="AC54" s="146">
        <v>7</v>
      </c>
      <c r="AZ54" s="146">
        <v>2</v>
      </c>
      <c r="BA54" s="146">
        <f t="shared" si="13"/>
        <v>0</v>
      </c>
      <c r="BB54" s="146">
        <f t="shared" si="14"/>
        <v>0</v>
      </c>
      <c r="BC54" s="146">
        <f t="shared" si="15"/>
        <v>0</v>
      </c>
      <c r="BD54" s="146">
        <f t="shared" si="16"/>
        <v>0</v>
      </c>
      <c r="BE54" s="146">
        <f t="shared" si="17"/>
        <v>0</v>
      </c>
      <c r="CA54" s="177">
        <v>1</v>
      </c>
      <c r="CB54" s="177">
        <v>7</v>
      </c>
      <c r="CZ54" s="146">
        <v>1.0300000000000001E-3</v>
      </c>
    </row>
    <row r="55" spans="1:104" x14ac:dyDescent="0.2">
      <c r="A55" s="171">
        <v>34</v>
      </c>
      <c r="B55" s="172" t="s">
        <v>168</v>
      </c>
      <c r="C55" s="173" t="s">
        <v>169</v>
      </c>
      <c r="D55" s="174" t="s">
        <v>170</v>
      </c>
      <c r="E55" s="175">
        <v>2</v>
      </c>
      <c r="F55" s="175"/>
      <c r="G55" s="176">
        <f t="shared" si="12"/>
        <v>0</v>
      </c>
      <c r="O55" s="170">
        <v>2</v>
      </c>
      <c r="AA55" s="146">
        <v>1</v>
      </c>
      <c r="AB55" s="146">
        <v>7</v>
      </c>
      <c r="AC55" s="146">
        <v>7</v>
      </c>
      <c r="AZ55" s="146">
        <v>2</v>
      </c>
      <c r="BA55" s="146">
        <f t="shared" si="13"/>
        <v>0</v>
      </c>
      <c r="BB55" s="146">
        <f t="shared" si="14"/>
        <v>0</v>
      </c>
      <c r="BC55" s="146">
        <f t="shared" si="15"/>
        <v>0</v>
      </c>
      <c r="BD55" s="146">
        <f t="shared" si="16"/>
        <v>0</v>
      </c>
      <c r="BE55" s="146">
        <f t="shared" si="17"/>
        <v>0</v>
      </c>
      <c r="CA55" s="177">
        <v>1</v>
      </c>
      <c r="CB55" s="177">
        <v>7</v>
      </c>
      <c r="CZ55" s="146">
        <v>4.0400000000000002E-3</v>
      </c>
    </row>
    <row r="56" spans="1:104" x14ac:dyDescent="0.2">
      <c r="A56" s="171">
        <v>35</v>
      </c>
      <c r="B56" s="172" t="s">
        <v>171</v>
      </c>
      <c r="C56" s="173" t="s">
        <v>172</v>
      </c>
      <c r="D56" s="174" t="s">
        <v>85</v>
      </c>
      <c r="E56" s="175">
        <v>1</v>
      </c>
      <c r="F56" s="175"/>
      <c r="G56" s="176">
        <f t="shared" si="12"/>
        <v>0</v>
      </c>
      <c r="O56" s="170">
        <v>2</v>
      </c>
      <c r="AA56" s="146">
        <v>1</v>
      </c>
      <c r="AB56" s="146">
        <v>7</v>
      </c>
      <c r="AC56" s="146">
        <v>7</v>
      </c>
      <c r="AZ56" s="146">
        <v>2</v>
      </c>
      <c r="BA56" s="146">
        <f t="shared" si="13"/>
        <v>0</v>
      </c>
      <c r="BB56" s="146">
        <f t="shared" si="14"/>
        <v>0</v>
      </c>
      <c r="BC56" s="146">
        <f t="shared" si="15"/>
        <v>0</v>
      </c>
      <c r="BD56" s="146">
        <f t="shared" si="16"/>
        <v>0</v>
      </c>
      <c r="BE56" s="146">
        <f t="shared" si="17"/>
        <v>0</v>
      </c>
      <c r="CA56" s="177">
        <v>1</v>
      </c>
      <c r="CB56" s="177">
        <v>7</v>
      </c>
      <c r="CZ56" s="146">
        <v>0</v>
      </c>
    </row>
    <row r="57" spans="1:104" x14ac:dyDescent="0.2">
      <c r="A57" s="171">
        <v>36</v>
      </c>
      <c r="B57" s="172" t="s">
        <v>173</v>
      </c>
      <c r="C57" s="173" t="s">
        <v>174</v>
      </c>
      <c r="D57" s="174" t="s">
        <v>97</v>
      </c>
      <c r="E57" s="175">
        <v>11</v>
      </c>
      <c r="F57" s="175"/>
      <c r="G57" s="176">
        <f t="shared" si="12"/>
        <v>0</v>
      </c>
      <c r="O57" s="170">
        <v>2</v>
      </c>
      <c r="AA57" s="146">
        <v>1</v>
      </c>
      <c r="AB57" s="146">
        <v>7</v>
      </c>
      <c r="AC57" s="146">
        <v>7</v>
      </c>
      <c r="AZ57" s="146">
        <v>2</v>
      </c>
      <c r="BA57" s="146">
        <f t="shared" si="13"/>
        <v>0</v>
      </c>
      <c r="BB57" s="146">
        <f t="shared" si="14"/>
        <v>0</v>
      </c>
      <c r="BC57" s="146">
        <f t="shared" si="15"/>
        <v>0</v>
      </c>
      <c r="BD57" s="146">
        <f t="shared" si="16"/>
        <v>0</v>
      </c>
      <c r="BE57" s="146">
        <f t="shared" si="17"/>
        <v>0</v>
      </c>
      <c r="CA57" s="177">
        <v>1</v>
      </c>
      <c r="CB57" s="177">
        <v>7</v>
      </c>
      <c r="CZ57" s="146">
        <v>0</v>
      </c>
    </row>
    <row r="58" spans="1:104" x14ac:dyDescent="0.2">
      <c r="A58" s="171">
        <v>37</v>
      </c>
      <c r="B58" s="172" t="s">
        <v>175</v>
      </c>
      <c r="C58" s="173" t="s">
        <v>176</v>
      </c>
      <c r="D58" s="174" t="s">
        <v>85</v>
      </c>
      <c r="E58" s="175">
        <v>1</v>
      </c>
      <c r="F58" s="175"/>
      <c r="G58" s="176">
        <f t="shared" si="12"/>
        <v>0</v>
      </c>
      <c r="O58" s="170">
        <v>2</v>
      </c>
      <c r="AA58" s="146">
        <v>1</v>
      </c>
      <c r="AB58" s="146">
        <v>7</v>
      </c>
      <c r="AC58" s="146">
        <v>7</v>
      </c>
      <c r="AZ58" s="146">
        <v>2</v>
      </c>
      <c r="BA58" s="146">
        <f t="shared" si="13"/>
        <v>0</v>
      </c>
      <c r="BB58" s="146">
        <f t="shared" si="14"/>
        <v>0</v>
      </c>
      <c r="BC58" s="146">
        <f t="shared" si="15"/>
        <v>0</v>
      </c>
      <c r="BD58" s="146">
        <f t="shared" si="16"/>
        <v>0</v>
      </c>
      <c r="BE58" s="146">
        <f t="shared" si="17"/>
        <v>0</v>
      </c>
      <c r="CA58" s="177">
        <v>1</v>
      </c>
      <c r="CB58" s="177">
        <v>7</v>
      </c>
      <c r="CZ58" s="146">
        <v>0</v>
      </c>
    </row>
    <row r="59" spans="1:104" x14ac:dyDescent="0.2">
      <c r="A59" s="171">
        <v>38</v>
      </c>
      <c r="B59" s="172" t="s">
        <v>177</v>
      </c>
      <c r="C59" s="173" t="s">
        <v>178</v>
      </c>
      <c r="D59" s="174" t="s">
        <v>85</v>
      </c>
      <c r="E59" s="175">
        <v>2</v>
      </c>
      <c r="F59" s="175"/>
      <c r="G59" s="176">
        <f t="shared" si="12"/>
        <v>0</v>
      </c>
      <c r="O59" s="170">
        <v>2</v>
      </c>
      <c r="AA59" s="146">
        <v>1</v>
      </c>
      <c r="AB59" s="146">
        <v>0</v>
      </c>
      <c r="AC59" s="146">
        <v>0</v>
      </c>
      <c r="AZ59" s="146">
        <v>2</v>
      </c>
      <c r="BA59" s="146">
        <f t="shared" si="13"/>
        <v>0</v>
      </c>
      <c r="BB59" s="146">
        <f t="shared" si="14"/>
        <v>0</v>
      </c>
      <c r="BC59" s="146">
        <f t="shared" si="15"/>
        <v>0</v>
      </c>
      <c r="BD59" s="146">
        <f t="shared" si="16"/>
        <v>0</v>
      </c>
      <c r="BE59" s="146">
        <f t="shared" si="17"/>
        <v>0</v>
      </c>
      <c r="CA59" s="177">
        <v>1</v>
      </c>
      <c r="CB59" s="177">
        <v>0</v>
      </c>
      <c r="CZ59" s="146">
        <v>2.0000000000000001E-4</v>
      </c>
    </row>
    <row r="60" spans="1:104" x14ac:dyDescent="0.2">
      <c r="A60" s="171">
        <v>39</v>
      </c>
      <c r="B60" s="172" t="s">
        <v>179</v>
      </c>
      <c r="C60" s="173" t="s">
        <v>180</v>
      </c>
      <c r="D60" s="174" t="s">
        <v>85</v>
      </c>
      <c r="E60" s="175">
        <v>2</v>
      </c>
      <c r="F60" s="175"/>
      <c r="G60" s="176">
        <f t="shared" si="12"/>
        <v>0</v>
      </c>
      <c r="O60" s="170">
        <v>2</v>
      </c>
      <c r="AA60" s="146">
        <v>1</v>
      </c>
      <c r="AB60" s="146">
        <v>7</v>
      </c>
      <c r="AC60" s="146">
        <v>7</v>
      </c>
      <c r="AZ60" s="146">
        <v>2</v>
      </c>
      <c r="BA60" s="146">
        <f t="shared" si="13"/>
        <v>0</v>
      </c>
      <c r="BB60" s="146">
        <f t="shared" si="14"/>
        <v>0</v>
      </c>
      <c r="BC60" s="146">
        <f t="shared" si="15"/>
        <v>0</v>
      </c>
      <c r="BD60" s="146">
        <f t="shared" si="16"/>
        <v>0</v>
      </c>
      <c r="BE60" s="146">
        <f t="shared" si="17"/>
        <v>0</v>
      </c>
      <c r="CA60" s="177">
        <v>1</v>
      </c>
      <c r="CB60" s="177">
        <v>7</v>
      </c>
      <c r="CZ60" s="146">
        <v>6.0999999999999997E-4</v>
      </c>
    </row>
    <row r="61" spans="1:104" x14ac:dyDescent="0.2">
      <c r="A61" s="171">
        <v>40</v>
      </c>
      <c r="B61" s="172" t="s">
        <v>181</v>
      </c>
      <c r="C61" s="173" t="s">
        <v>182</v>
      </c>
      <c r="D61" s="174" t="s">
        <v>85</v>
      </c>
      <c r="E61" s="175">
        <v>2</v>
      </c>
      <c r="F61" s="175"/>
      <c r="G61" s="176">
        <f t="shared" si="12"/>
        <v>0</v>
      </c>
      <c r="O61" s="170">
        <v>2</v>
      </c>
      <c r="AA61" s="146">
        <v>1</v>
      </c>
      <c r="AB61" s="146">
        <v>7</v>
      </c>
      <c r="AC61" s="146">
        <v>7</v>
      </c>
      <c r="AZ61" s="146">
        <v>2</v>
      </c>
      <c r="BA61" s="146">
        <f t="shared" si="13"/>
        <v>0</v>
      </c>
      <c r="BB61" s="146">
        <f t="shared" si="14"/>
        <v>0</v>
      </c>
      <c r="BC61" s="146">
        <f t="shared" si="15"/>
        <v>0</v>
      </c>
      <c r="BD61" s="146">
        <f t="shared" si="16"/>
        <v>0</v>
      </c>
      <c r="BE61" s="146">
        <f t="shared" si="17"/>
        <v>0</v>
      </c>
      <c r="CA61" s="177">
        <v>1</v>
      </c>
      <c r="CB61" s="177">
        <v>7</v>
      </c>
      <c r="CZ61" s="146">
        <v>1.9000000000000001E-4</v>
      </c>
    </row>
    <row r="62" spans="1:104" x14ac:dyDescent="0.2">
      <c r="A62" s="171">
        <v>41</v>
      </c>
      <c r="B62" s="172" t="s">
        <v>183</v>
      </c>
      <c r="C62" s="173" t="s">
        <v>184</v>
      </c>
      <c r="D62" s="174" t="s">
        <v>62</v>
      </c>
      <c r="E62" s="175"/>
      <c r="F62" s="175"/>
      <c r="G62" s="176">
        <f t="shared" si="12"/>
        <v>0</v>
      </c>
      <c r="O62" s="170">
        <v>2</v>
      </c>
      <c r="AA62" s="146">
        <v>7</v>
      </c>
      <c r="AB62" s="146">
        <v>1002</v>
      </c>
      <c r="AC62" s="146">
        <v>5</v>
      </c>
      <c r="AZ62" s="146">
        <v>2</v>
      </c>
      <c r="BA62" s="146">
        <f t="shared" si="13"/>
        <v>0</v>
      </c>
      <c r="BB62" s="146">
        <f t="shared" si="14"/>
        <v>0</v>
      </c>
      <c r="BC62" s="146">
        <f t="shared" si="15"/>
        <v>0</v>
      </c>
      <c r="BD62" s="146">
        <f t="shared" si="16"/>
        <v>0</v>
      </c>
      <c r="BE62" s="146">
        <f t="shared" si="17"/>
        <v>0</v>
      </c>
      <c r="CA62" s="177">
        <v>7</v>
      </c>
      <c r="CB62" s="177">
        <v>1002</v>
      </c>
      <c r="CZ62" s="146">
        <v>0</v>
      </c>
    </row>
    <row r="63" spans="1:104" x14ac:dyDescent="0.2">
      <c r="A63" s="178"/>
      <c r="B63" s="179" t="s">
        <v>75</v>
      </c>
      <c r="C63" s="180" t="str">
        <f>CONCATENATE(B48," ",C48)</f>
        <v>723 Vnitřní plynovod</v>
      </c>
      <c r="D63" s="181"/>
      <c r="E63" s="182"/>
      <c r="F63" s="183"/>
      <c r="G63" s="184">
        <f>SUM(G48:G62)</f>
        <v>0</v>
      </c>
      <c r="O63" s="170">
        <v>4</v>
      </c>
      <c r="BA63" s="185">
        <f>SUM(BA48:BA62)</f>
        <v>0</v>
      </c>
      <c r="BB63" s="185">
        <f>SUM(BB48:BB62)</f>
        <v>0</v>
      </c>
      <c r="BC63" s="185">
        <f>SUM(BC48:BC62)</f>
        <v>0</v>
      </c>
      <c r="BD63" s="185">
        <f>SUM(BD48:BD62)</f>
        <v>0</v>
      </c>
      <c r="BE63" s="185">
        <f>SUM(BE48:BE62)</f>
        <v>0</v>
      </c>
    </row>
    <row r="64" spans="1:104" x14ac:dyDescent="0.2">
      <c r="A64" s="163" t="s">
        <v>74</v>
      </c>
      <c r="B64" s="164" t="s">
        <v>185</v>
      </c>
      <c r="C64" s="165" t="s">
        <v>186</v>
      </c>
      <c r="D64" s="166"/>
      <c r="E64" s="167"/>
      <c r="F64" s="167"/>
      <c r="G64" s="168"/>
      <c r="H64" s="169"/>
      <c r="I64" s="169"/>
      <c r="O64" s="170">
        <v>1</v>
      </c>
    </row>
    <row r="65" spans="1:104" x14ac:dyDescent="0.2">
      <c r="A65" s="171">
        <v>42</v>
      </c>
      <c r="B65" s="172" t="s">
        <v>187</v>
      </c>
      <c r="C65" s="173" t="s">
        <v>188</v>
      </c>
      <c r="D65" s="174" t="s">
        <v>157</v>
      </c>
      <c r="E65" s="175">
        <v>2</v>
      </c>
      <c r="F65" s="175"/>
      <c r="G65" s="176">
        <f t="shared" ref="G65:G72" si="18">E65*F65</f>
        <v>0</v>
      </c>
      <c r="O65" s="170">
        <v>2</v>
      </c>
      <c r="AA65" s="146">
        <v>11</v>
      </c>
      <c r="AB65" s="146">
        <v>3</v>
      </c>
      <c r="AC65" s="146">
        <v>102</v>
      </c>
      <c r="AZ65" s="146">
        <v>2</v>
      </c>
      <c r="BA65" s="146">
        <f t="shared" ref="BA65:BA72" si="19">IF(AZ65=1,G65,0)</f>
        <v>0</v>
      </c>
      <c r="BB65" s="146">
        <f t="shared" ref="BB65:BB72" si="20">IF(AZ65=2,G65,0)</f>
        <v>0</v>
      </c>
      <c r="BC65" s="146">
        <f t="shared" ref="BC65:BC72" si="21">IF(AZ65=3,G65,0)</f>
        <v>0</v>
      </c>
      <c r="BD65" s="146">
        <f t="shared" ref="BD65:BD72" si="22">IF(AZ65=4,G65,0)</f>
        <v>0</v>
      </c>
      <c r="BE65" s="146">
        <f t="shared" ref="BE65:BE72" si="23">IF(AZ65=5,G65,0)</f>
        <v>0</v>
      </c>
      <c r="CA65" s="177">
        <v>11</v>
      </c>
      <c r="CB65" s="177">
        <v>3</v>
      </c>
      <c r="CZ65" s="146">
        <v>0</v>
      </c>
    </row>
    <row r="66" spans="1:104" x14ac:dyDescent="0.2">
      <c r="A66" s="171">
        <v>43</v>
      </c>
      <c r="B66" s="172" t="s">
        <v>189</v>
      </c>
      <c r="C66" s="173" t="s">
        <v>190</v>
      </c>
      <c r="D66" s="174" t="s">
        <v>157</v>
      </c>
      <c r="E66" s="175">
        <v>2</v>
      </c>
      <c r="F66" s="175"/>
      <c r="G66" s="176">
        <f t="shared" si="18"/>
        <v>0</v>
      </c>
      <c r="O66" s="170">
        <v>2</v>
      </c>
      <c r="AA66" s="146">
        <v>11</v>
      </c>
      <c r="AB66" s="146">
        <v>3</v>
      </c>
      <c r="AC66" s="146">
        <v>132</v>
      </c>
      <c r="AZ66" s="146">
        <v>2</v>
      </c>
      <c r="BA66" s="146">
        <f t="shared" si="19"/>
        <v>0</v>
      </c>
      <c r="BB66" s="146">
        <f t="shared" si="20"/>
        <v>0</v>
      </c>
      <c r="BC66" s="146">
        <f t="shared" si="21"/>
        <v>0</v>
      </c>
      <c r="BD66" s="146">
        <f t="shared" si="22"/>
        <v>0</v>
      </c>
      <c r="BE66" s="146">
        <f t="shared" si="23"/>
        <v>0</v>
      </c>
      <c r="CA66" s="177">
        <v>11</v>
      </c>
      <c r="CB66" s="177">
        <v>3</v>
      </c>
      <c r="CZ66" s="146">
        <v>0</v>
      </c>
    </row>
    <row r="67" spans="1:104" ht="22.5" x14ac:dyDescent="0.2">
      <c r="A67" s="171">
        <v>44</v>
      </c>
      <c r="B67" s="172" t="s">
        <v>191</v>
      </c>
      <c r="C67" s="173" t="s">
        <v>192</v>
      </c>
      <c r="D67" s="174" t="s">
        <v>157</v>
      </c>
      <c r="E67" s="175">
        <v>1</v>
      </c>
      <c r="F67" s="175"/>
      <c r="G67" s="176">
        <f t="shared" si="18"/>
        <v>0</v>
      </c>
      <c r="O67" s="170">
        <v>2</v>
      </c>
      <c r="AA67" s="146">
        <v>11</v>
      </c>
      <c r="AB67" s="146">
        <v>3</v>
      </c>
      <c r="AC67" s="146">
        <v>70</v>
      </c>
      <c r="AZ67" s="146">
        <v>2</v>
      </c>
      <c r="BA67" s="146">
        <f t="shared" si="19"/>
        <v>0</v>
      </c>
      <c r="BB67" s="146">
        <f t="shared" si="20"/>
        <v>0</v>
      </c>
      <c r="BC67" s="146">
        <f t="shared" si="21"/>
        <v>0</v>
      </c>
      <c r="BD67" s="146">
        <f t="shared" si="22"/>
        <v>0</v>
      </c>
      <c r="BE67" s="146">
        <f t="shared" si="23"/>
        <v>0</v>
      </c>
      <c r="CA67" s="177">
        <v>11</v>
      </c>
      <c r="CB67" s="177">
        <v>3</v>
      </c>
      <c r="CZ67" s="146">
        <v>0</v>
      </c>
    </row>
    <row r="68" spans="1:104" x14ac:dyDescent="0.2">
      <c r="A68" s="171">
        <v>45</v>
      </c>
      <c r="B68" s="172" t="s">
        <v>193</v>
      </c>
      <c r="C68" s="173" t="s">
        <v>194</v>
      </c>
      <c r="D68" s="174" t="s">
        <v>97</v>
      </c>
      <c r="E68" s="175">
        <v>9</v>
      </c>
      <c r="F68" s="175"/>
      <c r="G68" s="176">
        <f t="shared" si="18"/>
        <v>0</v>
      </c>
      <c r="O68" s="170">
        <v>2</v>
      </c>
      <c r="AA68" s="146">
        <v>11</v>
      </c>
      <c r="AB68" s="146">
        <v>3</v>
      </c>
      <c r="AC68" s="146">
        <v>71</v>
      </c>
      <c r="AZ68" s="146">
        <v>2</v>
      </c>
      <c r="BA68" s="146">
        <f t="shared" si="19"/>
        <v>0</v>
      </c>
      <c r="BB68" s="146">
        <f t="shared" si="20"/>
        <v>0</v>
      </c>
      <c r="BC68" s="146">
        <f t="shared" si="21"/>
        <v>0</v>
      </c>
      <c r="BD68" s="146">
        <f t="shared" si="22"/>
        <v>0</v>
      </c>
      <c r="BE68" s="146">
        <f t="shared" si="23"/>
        <v>0</v>
      </c>
      <c r="CA68" s="177">
        <v>11</v>
      </c>
      <c r="CB68" s="177">
        <v>3</v>
      </c>
      <c r="CZ68" s="146">
        <v>0</v>
      </c>
    </row>
    <row r="69" spans="1:104" x14ac:dyDescent="0.2">
      <c r="A69" s="171">
        <v>46</v>
      </c>
      <c r="B69" s="172" t="s">
        <v>195</v>
      </c>
      <c r="C69" s="173" t="s">
        <v>196</v>
      </c>
      <c r="D69" s="174" t="s">
        <v>85</v>
      </c>
      <c r="E69" s="175">
        <v>2</v>
      </c>
      <c r="F69" s="175"/>
      <c r="G69" s="176">
        <f t="shared" si="18"/>
        <v>0</v>
      </c>
      <c r="O69" s="170">
        <v>2</v>
      </c>
      <c r="AA69" s="146">
        <v>1</v>
      </c>
      <c r="AB69" s="146">
        <v>7</v>
      </c>
      <c r="AC69" s="146">
        <v>7</v>
      </c>
      <c r="AZ69" s="146">
        <v>2</v>
      </c>
      <c r="BA69" s="146">
        <f t="shared" si="19"/>
        <v>0</v>
      </c>
      <c r="BB69" s="146">
        <f t="shared" si="20"/>
        <v>0</v>
      </c>
      <c r="BC69" s="146">
        <f t="shared" si="21"/>
        <v>0</v>
      </c>
      <c r="BD69" s="146">
        <f t="shared" si="22"/>
        <v>0</v>
      </c>
      <c r="BE69" s="146">
        <f t="shared" si="23"/>
        <v>0</v>
      </c>
      <c r="CA69" s="177">
        <v>1</v>
      </c>
      <c r="CB69" s="177">
        <v>7</v>
      </c>
      <c r="CZ69" s="146">
        <v>2.0000000000000001E-4</v>
      </c>
    </row>
    <row r="70" spans="1:104" x14ac:dyDescent="0.2">
      <c r="A70" s="171">
        <v>47</v>
      </c>
      <c r="B70" s="172" t="s">
        <v>197</v>
      </c>
      <c r="C70" s="173" t="s">
        <v>198</v>
      </c>
      <c r="D70" s="174" t="s">
        <v>85</v>
      </c>
      <c r="E70" s="175">
        <v>1</v>
      </c>
      <c r="F70" s="175"/>
      <c r="G70" s="176">
        <f t="shared" si="18"/>
        <v>0</v>
      </c>
      <c r="O70" s="170">
        <v>2</v>
      </c>
      <c r="AA70" s="146">
        <v>1</v>
      </c>
      <c r="AB70" s="146">
        <v>7</v>
      </c>
      <c r="AC70" s="146">
        <v>7</v>
      </c>
      <c r="AZ70" s="146">
        <v>2</v>
      </c>
      <c r="BA70" s="146">
        <f t="shared" si="19"/>
        <v>0</v>
      </c>
      <c r="BB70" s="146">
        <f t="shared" si="20"/>
        <v>0</v>
      </c>
      <c r="BC70" s="146">
        <f t="shared" si="21"/>
        <v>0</v>
      </c>
      <c r="BD70" s="146">
        <f t="shared" si="22"/>
        <v>0</v>
      </c>
      <c r="BE70" s="146">
        <f t="shared" si="23"/>
        <v>0</v>
      </c>
      <c r="CA70" s="177">
        <v>1</v>
      </c>
      <c r="CB70" s="177">
        <v>7</v>
      </c>
      <c r="CZ70" s="146">
        <v>2.0000000000000001E-4</v>
      </c>
    </row>
    <row r="71" spans="1:104" x14ac:dyDescent="0.2">
      <c r="A71" s="171">
        <v>48</v>
      </c>
      <c r="B71" s="172" t="s">
        <v>199</v>
      </c>
      <c r="C71" s="173" t="s">
        <v>200</v>
      </c>
      <c r="D71" s="174" t="s">
        <v>170</v>
      </c>
      <c r="E71" s="175">
        <v>2</v>
      </c>
      <c r="F71" s="175"/>
      <c r="G71" s="176">
        <f t="shared" si="18"/>
        <v>0</v>
      </c>
      <c r="O71" s="170">
        <v>2</v>
      </c>
      <c r="AA71" s="146">
        <v>1</v>
      </c>
      <c r="AB71" s="146">
        <v>7</v>
      </c>
      <c r="AC71" s="146">
        <v>7</v>
      </c>
      <c r="AZ71" s="146">
        <v>2</v>
      </c>
      <c r="BA71" s="146">
        <f t="shared" si="19"/>
        <v>0</v>
      </c>
      <c r="BB71" s="146">
        <f t="shared" si="20"/>
        <v>0</v>
      </c>
      <c r="BC71" s="146">
        <f t="shared" si="21"/>
        <v>0</v>
      </c>
      <c r="BD71" s="146">
        <f t="shared" si="22"/>
        <v>0</v>
      </c>
      <c r="BE71" s="146">
        <f t="shared" si="23"/>
        <v>0</v>
      </c>
      <c r="CA71" s="177">
        <v>1</v>
      </c>
      <c r="CB71" s="177">
        <v>7</v>
      </c>
      <c r="CZ71" s="146">
        <v>5.0000000000000001E-4</v>
      </c>
    </row>
    <row r="72" spans="1:104" x14ac:dyDescent="0.2">
      <c r="A72" s="171">
        <v>49</v>
      </c>
      <c r="B72" s="172" t="s">
        <v>201</v>
      </c>
      <c r="C72" s="173" t="s">
        <v>202</v>
      </c>
      <c r="D72" s="174" t="s">
        <v>62</v>
      </c>
      <c r="E72" s="175"/>
      <c r="F72" s="175"/>
      <c r="G72" s="176">
        <f t="shared" si="18"/>
        <v>0</v>
      </c>
      <c r="O72" s="170">
        <v>2</v>
      </c>
      <c r="AA72" s="146">
        <v>7</v>
      </c>
      <c r="AB72" s="146">
        <v>1002</v>
      </c>
      <c r="AC72" s="146">
        <v>5</v>
      </c>
      <c r="AZ72" s="146">
        <v>2</v>
      </c>
      <c r="BA72" s="146">
        <f t="shared" si="19"/>
        <v>0</v>
      </c>
      <c r="BB72" s="146">
        <f t="shared" si="20"/>
        <v>0</v>
      </c>
      <c r="BC72" s="146">
        <f t="shared" si="21"/>
        <v>0</v>
      </c>
      <c r="BD72" s="146">
        <f t="shared" si="22"/>
        <v>0</v>
      </c>
      <c r="BE72" s="146">
        <f t="shared" si="23"/>
        <v>0</v>
      </c>
      <c r="CA72" s="177">
        <v>7</v>
      </c>
      <c r="CB72" s="177">
        <v>1002</v>
      </c>
      <c r="CZ72" s="146">
        <v>0</v>
      </c>
    </row>
    <row r="73" spans="1:104" x14ac:dyDescent="0.2">
      <c r="A73" s="178"/>
      <c r="B73" s="179" t="s">
        <v>75</v>
      </c>
      <c r="C73" s="180" t="str">
        <f>CONCATENATE(B64," ",C64)</f>
        <v>731 Kotelny</v>
      </c>
      <c r="D73" s="181"/>
      <c r="E73" s="182"/>
      <c r="F73" s="183"/>
      <c r="G73" s="184">
        <f>SUM(G64:G72)</f>
        <v>0</v>
      </c>
      <c r="O73" s="170">
        <v>4</v>
      </c>
      <c r="BA73" s="185">
        <f>SUM(BA64:BA72)</f>
        <v>0</v>
      </c>
      <c r="BB73" s="185">
        <f>SUM(BB64:BB72)</f>
        <v>0</v>
      </c>
      <c r="BC73" s="185">
        <f>SUM(BC64:BC72)</f>
        <v>0</v>
      </c>
      <c r="BD73" s="185">
        <f>SUM(BD64:BD72)</f>
        <v>0</v>
      </c>
      <c r="BE73" s="185">
        <f>SUM(BE64:BE72)</f>
        <v>0</v>
      </c>
    </row>
    <row r="74" spans="1:104" x14ac:dyDescent="0.2">
      <c r="A74" s="163" t="s">
        <v>74</v>
      </c>
      <c r="B74" s="164" t="s">
        <v>203</v>
      </c>
      <c r="C74" s="165" t="s">
        <v>204</v>
      </c>
      <c r="D74" s="166"/>
      <c r="E74" s="167"/>
      <c r="F74" s="167"/>
      <c r="G74" s="168"/>
      <c r="H74" s="169"/>
      <c r="I74" s="169"/>
      <c r="O74" s="170">
        <v>1</v>
      </c>
    </row>
    <row r="75" spans="1:104" ht="22.5" x14ac:dyDescent="0.2">
      <c r="A75" s="171">
        <v>50</v>
      </c>
      <c r="B75" s="172" t="s">
        <v>205</v>
      </c>
      <c r="C75" s="173" t="s">
        <v>206</v>
      </c>
      <c r="D75" s="174" t="s">
        <v>157</v>
      </c>
      <c r="E75" s="175">
        <v>1</v>
      </c>
      <c r="F75" s="175"/>
      <c r="G75" s="176">
        <f t="shared" ref="G75:G96" si="24">E75*F75</f>
        <v>0</v>
      </c>
      <c r="O75" s="170">
        <v>2</v>
      </c>
      <c r="AA75" s="146">
        <v>11</v>
      </c>
      <c r="AB75" s="146">
        <v>3</v>
      </c>
      <c r="AC75" s="146">
        <v>65</v>
      </c>
      <c r="AZ75" s="146">
        <v>2</v>
      </c>
      <c r="BA75" s="146">
        <f t="shared" ref="BA75:BA96" si="25">IF(AZ75=1,G75,0)</f>
        <v>0</v>
      </c>
      <c r="BB75" s="146">
        <f t="shared" ref="BB75:BB96" si="26">IF(AZ75=2,G75,0)</f>
        <v>0</v>
      </c>
      <c r="BC75" s="146">
        <f t="shared" ref="BC75:BC96" si="27">IF(AZ75=3,G75,0)</f>
        <v>0</v>
      </c>
      <c r="BD75" s="146">
        <f t="shared" ref="BD75:BD96" si="28">IF(AZ75=4,G75,0)</f>
        <v>0</v>
      </c>
      <c r="BE75" s="146">
        <f t="shared" ref="BE75:BE96" si="29">IF(AZ75=5,G75,0)</f>
        <v>0</v>
      </c>
      <c r="CA75" s="177">
        <v>11</v>
      </c>
      <c r="CB75" s="177">
        <v>3</v>
      </c>
      <c r="CZ75" s="146">
        <v>0</v>
      </c>
    </row>
    <row r="76" spans="1:104" ht="22.5" x14ac:dyDescent="0.2">
      <c r="A76" s="171">
        <v>51</v>
      </c>
      <c r="B76" s="172" t="s">
        <v>207</v>
      </c>
      <c r="C76" s="173" t="s">
        <v>208</v>
      </c>
      <c r="D76" s="174" t="s">
        <v>157</v>
      </c>
      <c r="E76" s="175">
        <v>1</v>
      </c>
      <c r="F76" s="175"/>
      <c r="G76" s="176">
        <f t="shared" si="24"/>
        <v>0</v>
      </c>
      <c r="O76" s="170">
        <v>2</v>
      </c>
      <c r="AA76" s="146">
        <v>11</v>
      </c>
      <c r="AB76" s="146">
        <v>3</v>
      </c>
      <c r="AC76" s="146">
        <v>104</v>
      </c>
      <c r="AZ76" s="146">
        <v>2</v>
      </c>
      <c r="BA76" s="146">
        <f t="shared" si="25"/>
        <v>0</v>
      </c>
      <c r="BB76" s="146">
        <f t="shared" si="26"/>
        <v>0</v>
      </c>
      <c r="BC76" s="146">
        <f t="shared" si="27"/>
        <v>0</v>
      </c>
      <c r="BD76" s="146">
        <f t="shared" si="28"/>
        <v>0</v>
      </c>
      <c r="BE76" s="146">
        <f t="shared" si="29"/>
        <v>0</v>
      </c>
      <c r="CA76" s="177">
        <v>11</v>
      </c>
      <c r="CB76" s="177">
        <v>3</v>
      </c>
      <c r="CZ76" s="146">
        <v>0</v>
      </c>
    </row>
    <row r="77" spans="1:104" ht="22.5" x14ac:dyDescent="0.2">
      <c r="A77" s="171">
        <v>52</v>
      </c>
      <c r="B77" s="172" t="s">
        <v>209</v>
      </c>
      <c r="C77" s="173" t="s">
        <v>210</v>
      </c>
      <c r="D77" s="174" t="s">
        <v>157</v>
      </c>
      <c r="E77" s="175">
        <v>1</v>
      </c>
      <c r="F77" s="175"/>
      <c r="G77" s="176">
        <f t="shared" si="24"/>
        <v>0</v>
      </c>
      <c r="O77" s="170">
        <v>2</v>
      </c>
      <c r="AA77" s="146">
        <v>11</v>
      </c>
      <c r="AB77" s="146">
        <v>3</v>
      </c>
      <c r="AC77" s="146">
        <v>106</v>
      </c>
      <c r="AZ77" s="146">
        <v>2</v>
      </c>
      <c r="BA77" s="146">
        <f t="shared" si="25"/>
        <v>0</v>
      </c>
      <c r="BB77" s="146">
        <f t="shared" si="26"/>
        <v>0</v>
      </c>
      <c r="BC77" s="146">
        <f t="shared" si="27"/>
        <v>0</v>
      </c>
      <c r="BD77" s="146">
        <f t="shared" si="28"/>
        <v>0</v>
      </c>
      <c r="BE77" s="146">
        <f t="shared" si="29"/>
        <v>0</v>
      </c>
      <c r="CA77" s="177">
        <v>11</v>
      </c>
      <c r="CB77" s="177">
        <v>3</v>
      </c>
      <c r="CZ77" s="146">
        <v>0</v>
      </c>
    </row>
    <row r="78" spans="1:104" ht="22.5" x14ac:dyDescent="0.2">
      <c r="A78" s="171">
        <v>53</v>
      </c>
      <c r="B78" s="172" t="s">
        <v>211</v>
      </c>
      <c r="C78" s="173" t="s">
        <v>212</v>
      </c>
      <c r="D78" s="174" t="s">
        <v>85</v>
      </c>
      <c r="E78" s="175">
        <v>1</v>
      </c>
      <c r="F78" s="175"/>
      <c r="G78" s="176">
        <f t="shared" si="24"/>
        <v>0</v>
      </c>
      <c r="O78" s="170">
        <v>2</v>
      </c>
      <c r="AA78" s="146">
        <v>11</v>
      </c>
      <c r="AB78" s="146">
        <v>3</v>
      </c>
      <c r="AC78" s="146">
        <v>108</v>
      </c>
      <c r="AZ78" s="146">
        <v>2</v>
      </c>
      <c r="BA78" s="146">
        <f t="shared" si="25"/>
        <v>0</v>
      </c>
      <c r="BB78" s="146">
        <f t="shared" si="26"/>
        <v>0</v>
      </c>
      <c r="BC78" s="146">
        <f t="shared" si="27"/>
        <v>0</v>
      </c>
      <c r="BD78" s="146">
        <f t="shared" si="28"/>
        <v>0</v>
      </c>
      <c r="BE78" s="146">
        <f t="shared" si="29"/>
        <v>0</v>
      </c>
      <c r="CA78" s="177">
        <v>11</v>
      </c>
      <c r="CB78" s="177">
        <v>3</v>
      </c>
      <c r="CZ78" s="146">
        <v>0</v>
      </c>
    </row>
    <row r="79" spans="1:104" x14ac:dyDescent="0.2">
      <c r="A79" s="171">
        <v>54</v>
      </c>
      <c r="B79" s="172" t="s">
        <v>213</v>
      </c>
      <c r="C79" s="173" t="s">
        <v>214</v>
      </c>
      <c r="D79" s="174" t="s">
        <v>85</v>
      </c>
      <c r="E79" s="175">
        <v>1</v>
      </c>
      <c r="F79" s="175"/>
      <c r="G79" s="176">
        <f t="shared" si="24"/>
        <v>0</v>
      </c>
      <c r="O79" s="170">
        <v>2</v>
      </c>
      <c r="AA79" s="146">
        <v>11</v>
      </c>
      <c r="AB79" s="146">
        <v>3</v>
      </c>
      <c r="AC79" s="146">
        <v>109</v>
      </c>
      <c r="AZ79" s="146">
        <v>2</v>
      </c>
      <c r="BA79" s="146">
        <f t="shared" si="25"/>
        <v>0</v>
      </c>
      <c r="BB79" s="146">
        <f t="shared" si="26"/>
        <v>0</v>
      </c>
      <c r="BC79" s="146">
        <f t="shared" si="27"/>
        <v>0</v>
      </c>
      <c r="BD79" s="146">
        <f t="shared" si="28"/>
        <v>0</v>
      </c>
      <c r="BE79" s="146">
        <f t="shared" si="29"/>
        <v>0</v>
      </c>
      <c r="CA79" s="177">
        <v>11</v>
      </c>
      <c r="CB79" s="177">
        <v>3</v>
      </c>
      <c r="CZ79" s="146">
        <v>0</v>
      </c>
    </row>
    <row r="80" spans="1:104" ht="22.5" x14ac:dyDescent="0.2">
      <c r="A80" s="171">
        <v>55</v>
      </c>
      <c r="B80" s="172" t="s">
        <v>215</v>
      </c>
      <c r="C80" s="173" t="s">
        <v>216</v>
      </c>
      <c r="D80" s="174" t="s">
        <v>85</v>
      </c>
      <c r="E80" s="175">
        <v>1</v>
      </c>
      <c r="F80" s="175"/>
      <c r="G80" s="176">
        <f t="shared" si="24"/>
        <v>0</v>
      </c>
      <c r="O80" s="170">
        <v>2</v>
      </c>
      <c r="AA80" s="146">
        <v>11</v>
      </c>
      <c r="AB80" s="146">
        <v>3</v>
      </c>
      <c r="AC80" s="146">
        <v>114</v>
      </c>
      <c r="AZ80" s="146">
        <v>2</v>
      </c>
      <c r="BA80" s="146">
        <f t="shared" si="25"/>
        <v>0</v>
      </c>
      <c r="BB80" s="146">
        <f t="shared" si="26"/>
        <v>0</v>
      </c>
      <c r="BC80" s="146">
        <f t="shared" si="27"/>
        <v>0</v>
      </c>
      <c r="BD80" s="146">
        <f t="shared" si="28"/>
        <v>0</v>
      </c>
      <c r="BE80" s="146">
        <f t="shared" si="29"/>
        <v>0</v>
      </c>
      <c r="CA80" s="177">
        <v>11</v>
      </c>
      <c r="CB80" s="177">
        <v>3</v>
      </c>
      <c r="CZ80" s="146">
        <v>0</v>
      </c>
    </row>
    <row r="81" spans="1:104" ht="22.5" x14ac:dyDescent="0.2">
      <c r="A81" s="171">
        <v>56</v>
      </c>
      <c r="B81" s="172" t="s">
        <v>217</v>
      </c>
      <c r="C81" s="173" t="s">
        <v>218</v>
      </c>
      <c r="D81" s="174" t="s">
        <v>85</v>
      </c>
      <c r="E81" s="175">
        <v>1</v>
      </c>
      <c r="F81" s="175"/>
      <c r="G81" s="176">
        <f t="shared" si="24"/>
        <v>0</v>
      </c>
      <c r="O81" s="170">
        <v>2</v>
      </c>
      <c r="AA81" s="146">
        <v>11</v>
      </c>
      <c r="AB81" s="146">
        <v>3</v>
      </c>
      <c r="AC81" s="146">
        <v>115</v>
      </c>
      <c r="AZ81" s="146">
        <v>2</v>
      </c>
      <c r="BA81" s="146">
        <f t="shared" si="25"/>
        <v>0</v>
      </c>
      <c r="BB81" s="146">
        <f t="shared" si="26"/>
        <v>0</v>
      </c>
      <c r="BC81" s="146">
        <f t="shared" si="27"/>
        <v>0</v>
      </c>
      <c r="BD81" s="146">
        <f t="shared" si="28"/>
        <v>0</v>
      </c>
      <c r="BE81" s="146">
        <f t="shared" si="29"/>
        <v>0</v>
      </c>
      <c r="CA81" s="177">
        <v>11</v>
      </c>
      <c r="CB81" s="177">
        <v>3</v>
      </c>
      <c r="CZ81" s="146">
        <v>0</v>
      </c>
    </row>
    <row r="82" spans="1:104" x14ac:dyDescent="0.2">
      <c r="A82" s="171">
        <v>57</v>
      </c>
      <c r="B82" s="172" t="s">
        <v>219</v>
      </c>
      <c r="C82" s="173" t="s">
        <v>220</v>
      </c>
      <c r="D82" s="174" t="s">
        <v>157</v>
      </c>
      <c r="E82" s="175">
        <v>1</v>
      </c>
      <c r="F82" s="175"/>
      <c r="G82" s="176">
        <f t="shared" si="24"/>
        <v>0</v>
      </c>
      <c r="O82" s="170">
        <v>2</v>
      </c>
      <c r="AA82" s="146">
        <v>11</v>
      </c>
      <c r="AB82" s="146">
        <v>3</v>
      </c>
      <c r="AC82" s="146">
        <v>133</v>
      </c>
      <c r="AZ82" s="146">
        <v>2</v>
      </c>
      <c r="BA82" s="146">
        <f t="shared" si="25"/>
        <v>0</v>
      </c>
      <c r="BB82" s="146">
        <f t="shared" si="26"/>
        <v>0</v>
      </c>
      <c r="BC82" s="146">
        <f t="shared" si="27"/>
        <v>0</v>
      </c>
      <c r="BD82" s="146">
        <f t="shared" si="28"/>
        <v>0</v>
      </c>
      <c r="BE82" s="146">
        <f t="shared" si="29"/>
        <v>0</v>
      </c>
      <c r="CA82" s="177">
        <v>11</v>
      </c>
      <c r="CB82" s="177">
        <v>3</v>
      </c>
      <c r="CZ82" s="146">
        <v>0</v>
      </c>
    </row>
    <row r="83" spans="1:104" x14ac:dyDescent="0.2">
      <c r="A83" s="171">
        <v>58</v>
      </c>
      <c r="B83" s="172" t="s">
        <v>221</v>
      </c>
      <c r="C83" s="173" t="s">
        <v>222</v>
      </c>
      <c r="D83" s="174" t="s">
        <v>97</v>
      </c>
      <c r="E83" s="175">
        <v>2</v>
      </c>
      <c r="F83" s="175"/>
      <c r="G83" s="176">
        <f t="shared" si="24"/>
        <v>0</v>
      </c>
      <c r="O83" s="170">
        <v>2</v>
      </c>
      <c r="AA83" s="146">
        <v>1</v>
      </c>
      <c r="AB83" s="146">
        <v>7</v>
      </c>
      <c r="AC83" s="146">
        <v>7</v>
      </c>
      <c r="AZ83" s="146">
        <v>2</v>
      </c>
      <c r="BA83" s="146">
        <f t="shared" si="25"/>
        <v>0</v>
      </c>
      <c r="BB83" s="146">
        <f t="shared" si="26"/>
        <v>0</v>
      </c>
      <c r="BC83" s="146">
        <f t="shared" si="27"/>
        <v>0</v>
      </c>
      <c r="BD83" s="146">
        <f t="shared" si="28"/>
        <v>0</v>
      </c>
      <c r="BE83" s="146">
        <f t="shared" si="29"/>
        <v>0</v>
      </c>
      <c r="CA83" s="177">
        <v>1</v>
      </c>
      <c r="CB83" s="177">
        <v>7</v>
      </c>
      <c r="CZ83" s="146">
        <v>0</v>
      </c>
    </row>
    <row r="84" spans="1:104" x14ac:dyDescent="0.2">
      <c r="A84" s="171">
        <v>59</v>
      </c>
      <c r="B84" s="172" t="s">
        <v>223</v>
      </c>
      <c r="C84" s="173" t="s">
        <v>224</v>
      </c>
      <c r="D84" s="174" t="s">
        <v>85</v>
      </c>
      <c r="E84" s="175">
        <v>2</v>
      </c>
      <c r="F84" s="175"/>
      <c r="G84" s="176">
        <f t="shared" si="24"/>
        <v>0</v>
      </c>
      <c r="O84" s="170">
        <v>2</v>
      </c>
      <c r="AA84" s="146">
        <v>1</v>
      </c>
      <c r="AB84" s="146">
        <v>7</v>
      </c>
      <c r="AC84" s="146">
        <v>7</v>
      </c>
      <c r="AZ84" s="146">
        <v>2</v>
      </c>
      <c r="BA84" s="146">
        <f t="shared" si="25"/>
        <v>0</v>
      </c>
      <c r="BB84" s="146">
        <f t="shared" si="26"/>
        <v>0</v>
      </c>
      <c r="BC84" s="146">
        <f t="shared" si="27"/>
        <v>0</v>
      </c>
      <c r="BD84" s="146">
        <f t="shared" si="28"/>
        <v>0</v>
      </c>
      <c r="BE84" s="146">
        <f t="shared" si="29"/>
        <v>0</v>
      </c>
      <c r="CA84" s="177">
        <v>1</v>
      </c>
      <c r="CB84" s="177">
        <v>7</v>
      </c>
      <c r="CZ84" s="146">
        <v>6.515E-2</v>
      </c>
    </row>
    <row r="85" spans="1:104" x14ac:dyDescent="0.2">
      <c r="A85" s="171">
        <v>60</v>
      </c>
      <c r="B85" s="172" t="s">
        <v>225</v>
      </c>
      <c r="C85" s="173" t="s">
        <v>226</v>
      </c>
      <c r="D85" s="174" t="s">
        <v>85</v>
      </c>
      <c r="E85" s="175">
        <v>1</v>
      </c>
      <c r="F85" s="175"/>
      <c r="G85" s="176">
        <f t="shared" si="24"/>
        <v>0</v>
      </c>
      <c r="O85" s="170">
        <v>2</v>
      </c>
      <c r="AA85" s="146">
        <v>1</v>
      </c>
      <c r="AB85" s="146">
        <v>7</v>
      </c>
      <c r="AC85" s="146">
        <v>7</v>
      </c>
      <c r="AZ85" s="146">
        <v>2</v>
      </c>
      <c r="BA85" s="146">
        <f t="shared" si="25"/>
        <v>0</v>
      </c>
      <c r="BB85" s="146">
        <f t="shared" si="26"/>
        <v>0</v>
      </c>
      <c r="BC85" s="146">
        <f t="shared" si="27"/>
        <v>0</v>
      </c>
      <c r="BD85" s="146">
        <f t="shared" si="28"/>
        <v>0</v>
      </c>
      <c r="BE85" s="146">
        <f t="shared" si="29"/>
        <v>0</v>
      </c>
      <c r="CA85" s="177">
        <v>1</v>
      </c>
      <c r="CB85" s="177">
        <v>7</v>
      </c>
      <c r="CZ85" s="146">
        <v>0</v>
      </c>
    </row>
    <row r="86" spans="1:104" x14ac:dyDescent="0.2">
      <c r="A86" s="171">
        <v>61</v>
      </c>
      <c r="B86" s="172" t="s">
        <v>227</v>
      </c>
      <c r="C86" s="173" t="s">
        <v>228</v>
      </c>
      <c r="D86" s="174" t="s">
        <v>170</v>
      </c>
      <c r="E86" s="175">
        <v>1</v>
      </c>
      <c r="F86" s="175"/>
      <c r="G86" s="176">
        <f t="shared" si="24"/>
        <v>0</v>
      </c>
      <c r="O86" s="170">
        <v>2</v>
      </c>
      <c r="AA86" s="146">
        <v>1</v>
      </c>
      <c r="AB86" s="146">
        <v>7</v>
      </c>
      <c r="AC86" s="146">
        <v>7</v>
      </c>
      <c r="AZ86" s="146">
        <v>2</v>
      </c>
      <c r="BA86" s="146">
        <f t="shared" si="25"/>
        <v>0</v>
      </c>
      <c r="BB86" s="146">
        <f t="shared" si="26"/>
        <v>0</v>
      </c>
      <c r="BC86" s="146">
        <f t="shared" si="27"/>
        <v>0</v>
      </c>
      <c r="BD86" s="146">
        <f t="shared" si="28"/>
        <v>0</v>
      </c>
      <c r="BE86" s="146">
        <f t="shared" si="29"/>
        <v>0</v>
      </c>
      <c r="CA86" s="177">
        <v>1</v>
      </c>
      <c r="CB86" s="177">
        <v>7</v>
      </c>
      <c r="CZ86" s="146">
        <v>9.3200000000000002E-3</v>
      </c>
    </row>
    <row r="87" spans="1:104" x14ac:dyDescent="0.2">
      <c r="A87" s="171">
        <v>62</v>
      </c>
      <c r="B87" s="172" t="s">
        <v>229</v>
      </c>
      <c r="C87" s="173" t="s">
        <v>230</v>
      </c>
      <c r="D87" s="174" t="s">
        <v>85</v>
      </c>
      <c r="E87" s="175">
        <v>1</v>
      </c>
      <c r="F87" s="175"/>
      <c r="G87" s="176">
        <f t="shared" si="24"/>
        <v>0</v>
      </c>
      <c r="O87" s="170">
        <v>2</v>
      </c>
      <c r="AA87" s="146">
        <v>1</v>
      </c>
      <c r="AB87" s="146">
        <v>7</v>
      </c>
      <c r="AC87" s="146">
        <v>7</v>
      </c>
      <c r="AZ87" s="146">
        <v>2</v>
      </c>
      <c r="BA87" s="146">
        <f t="shared" si="25"/>
        <v>0</v>
      </c>
      <c r="BB87" s="146">
        <f t="shared" si="26"/>
        <v>0</v>
      </c>
      <c r="BC87" s="146">
        <f t="shared" si="27"/>
        <v>0</v>
      </c>
      <c r="BD87" s="146">
        <f t="shared" si="28"/>
        <v>0</v>
      </c>
      <c r="BE87" s="146">
        <f t="shared" si="29"/>
        <v>0</v>
      </c>
      <c r="CA87" s="177">
        <v>1</v>
      </c>
      <c r="CB87" s="177">
        <v>7</v>
      </c>
      <c r="CZ87" s="146">
        <v>0</v>
      </c>
    </row>
    <row r="88" spans="1:104" x14ac:dyDescent="0.2">
      <c r="A88" s="171">
        <v>63</v>
      </c>
      <c r="B88" s="172" t="s">
        <v>231</v>
      </c>
      <c r="C88" s="173" t="s">
        <v>232</v>
      </c>
      <c r="D88" s="174" t="s">
        <v>85</v>
      </c>
      <c r="E88" s="175">
        <v>1</v>
      </c>
      <c r="F88" s="175"/>
      <c r="G88" s="176">
        <f t="shared" si="24"/>
        <v>0</v>
      </c>
      <c r="O88" s="170">
        <v>2</v>
      </c>
      <c r="AA88" s="146">
        <v>1</v>
      </c>
      <c r="AB88" s="146">
        <v>7</v>
      </c>
      <c r="AC88" s="146">
        <v>7</v>
      </c>
      <c r="AZ88" s="146">
        <v>2</v>
      </c>
      <c r="BA88" s="146">
        <f t="shared" si="25"/>
        <v>0</v>
      </c>
      <c r="BB88" s="146">
        <f t="shared" si="26"/>
        <v>0</v>
      </c>
      <c r="BC88" s="146">
        <f t="shared" si="27"/>
        <v>0</v>
      </c>
      <c r="BD88" s="146">
        <f t="shared" si="28"/>
        <v>0</v>
      </c>
      <c r="BE88" s="146">
        <f t="shared" si="29"/>
        <v>0</v>
      </c>
      <c r="CA88" s="177">
        <v>1</v>
      </c>
      <c r="CB88" s="177">
        <v>7</v>
      </c>
      <c r="CZ88" s="146">
        <v>0</v>
      </c>
    </row>
    <row r="89" spans="1:104" x14ac:dyDescent="0.2">
      <c r="A89" s="171">
        <v>64</v>
      </c>
      <c r="B89" s="172" t="s">
        <v>233</v>
      </c>
      <c r="C89" s="173" t="s">
        <v>234</v>
      </c>
      <c r="D89" s="174" t="s">
        <v>170</v>
      </c>
      <c r="E89" s="175">
        <v>1</v>
      </c>
      <c r="F89" s="175"/>
      <c r="G89" s="176">
        <f t="shared" si="24"/>
        <v>0</v>
      </c>
      <c r="O89" s="170">
        <v>2</v>
      </c>
      <c r="AA89" s="146">
        <v>1</v>
      </c>
      <c r="AB89" s="146">
        <v>7</v>
      </c>
      <c r="AC89" s="146">
        <v>7</v>
      </c>
      <c r="AZ89" s="146">
        <v>2</v>
      </c>
      <c r="BA89" s="146">
        <f t="shared" si="25"/>
        <v>0</v>
      </c>
      <c r="BB89" s="146">
        <f t="shared" si="26"/>
        <v>0</v>
      </c>
      <c r="BC89" s="146">
        <f t="shared" si="27"/>
        <v>0</v>
      </c>
      <c r="BD89" s="146">
        <f t="shared" si="28"/>
        <v>0</v>
      </c>
      <c r="BE89" s="146">
        <f t="shared" si="29"/>
        <v>0</v>
      </c>
      <c r="CA89" s="177">
        <v>1</v>
      </c>
      <c r="CB89" s="177">
        <v>7</v>
      </c>
      <c r="CZ89" s="146">
        <v>4.7600000000000003E-3</v>
      </c>
    </row>
    <row r="90" spans="1:104" x14ac:dyDescent="0.2">
      <c r="A90" s="171">
        <v>65</v>
      </c>
      <c r="B90" s="172" t="s">
        <v>235</v>
      </c>
      <c r="C90" s="173" t="s">
        <v>236</v>
      </c>
      <c r="D90" s="174" t="s">
        <v>170</v>
      </c>
      <c r="E90" s="175">
        <v>1</v>
      </c>
      <c r="F90" s="175"/>
      <c r="G90" s="176">
        <f t="shared" si="24"/>
        <v>0</v>
      </c>
      <c r="O90" s="170">
        <v>2</v>
      </c>
      <c r="AA90" s="146">
        <v>1</v>
      </c>
      <c r="AB90" s="146">
        <v>7</v>
      </c>
      <c r="AC90" s="146">
        <v>7</v>
      </c>
      <c r="AZ90" s="146">
        <v>2</v>
      </c>
      <c r="BA90" s="146">
        <f t="shared" si="25"/>
        <v>0</v>
      </c>
      <c r="BB90" s="146">
        <f t="shared" si="26"/>
        <v>0</v>
      </c>
      <c r="BC90" s="146">
        <f t="shared" si="27"/>
        <v>0</v>
      </c>
      <c r="BD90" s="146">
        <f t="shared" si="28"/>
        <v>0</v>
      </c>
      <c r="BE90" s="146">
        <f t="shared" si="29"/>
        <v>0</v>
      </c>
      <c r="CA90" s="177">
        <v>1</v>
      </c>
      <c r="CB90" s="177">
        <v>7</v>
      </c>
      <c r="CZ90" s="146">
        <v>4.7600000000000003E-3</v>
      </c>
    </row>
    <row r="91" spans="1:104" x14ac:dyDescent="0.2">
      <c r="A91" s="171">
        <v>66</v>
      </c>
      <c r="B91" s="172" t="s">
        <v>237</v>
      </c>
      <c r="C91" s="173" t="s">
        <v>238</v>
      </c>
      <c r="D91" s="174" t="s">
        <v>170</v>
      </c>
      <c r="E91" s="175">
        <v>1</v>
      </c>
      <c r="F91" s="175"/>
      <c r="G91" s="176">
        <f t="shared" si="24"/>
        <v>0</v>
      </c>
      <c r="O91" s="170">
        <v>2</v>
      </c>
      <c r="AA91" s="146">
        <v>1</v>
      </c>
      <c r="AB91" s="146">
        <v>7</v>
      </c>
      <c r="AC91" s="146">
        <v>7</v>
      </c>
      <c r="AZ91" s="146">
        <v>2</v>
      </c>
      <c r="BA91" s="146">
        <f t="shared" si="25"/>
        <v>0</v>
      </c>
      <c r="BB91" s="146">
        <f t="shared" si="26"/>
        <v>0</v>
      </c>
      <c r="BC91" s="146">
        <f t="shared" si="27"/>
        <v>0</v>
      </c>
      <c r="BD91" s="146">
        <f t="shared" si="28"/>
        <v>0</v>
      </c>
      <c r="BE91" s="146">
        <f t="shared" si="29"/>
        <v>0</v>
      </c>
      <c r="CA91" s="177">
        <v>1</v>
      </c>
      <c r="CB91" s="177">
        <v>7</v>
      </c>
      <c r="CZ91" s="146">
        <v>1.2540000000000001E-2</v>
      </c>
    </row>
    <row r="92" spans="1:104" x14ac:dyDescent="0.2">
      <c r="A92" s="171">
        <v>67</v>
      </c>
      <c r="B92" s="172" t="s">
        <v>239</v>
      </c>
      <c r="C92" s="173" t="s">
        <v>240</v>
      </c>
      <c r="D92" s="174" t="s">
        <v>85</v>
      </c>
      <c r="E92" s="175">
        <v>1</v>
      </c>
      <c r="F92" s="175"/>
      <c r="G92" s="176">
        <f t="shared" si="24"/>
        <v>0</v>
      </c>
      <c r="O92" s="170">
        <v>2</v>
      </c>
      <c r="AA92" s="146">
        <v>1</v>
      </c>
      <c r="AB92" s="146">
        <v>7</v>
      </c>
      <c r="AC92" s="146">
        <v>7</v>
      </c>
      <c r="AZ92" s="146">
        <v>2</v>
      </c>
      <c r="BA92" s="146">
        <f t="shared" si="25"/>
        <v>0</v>
      </c>
      <c r="BB92" s="146">
        <f t="shared" si="26"/>
        <v>0</v>
      </c>
      <c r="BC92" s="146">
        <f t="shared" si="27"/>
        <v>0</v>
      </c>
      <c r="BD92" s="146">
        <f t="shared" si="28"/>
        <v>0</v>
      </c>
      <c r="BE92" s="146">
        <f t="shared" si="29"/>
        <v>0</v>
      </c>
      <c r="CA92" s="177">
        <v>1</v>
      </c>
      <c r="CB92" s="177">
        <v>7</v>
      </c>
      <c r="CZ92" s="146">
        <v>6.9999999999999994E-5</v>
      </c>
    </row>
    <row r="93" spans="1:104" x14ac:dyDescent="0.2">
      <c r="A93" s="171">
        <v>68</v>
      </c>
      <c r="B93" s="172" t="s">
        <v>241</v>
      </c>
      <c r="C93" s="173" t="s">
        <v>242</v>
      </c>
      <c r="D93" s="174" t="s">
        <v>85</v>
      </c>
      <c r="E93" s="175">
        <v>1</v>
      </c>
      <c r="F93" s="175"/>
      <c r="G93" s="176">
        <f t="shared" si="24"/>
        <v>0</v>
      </c>
      <c r="O93" s="170">
        <v>2</v>
      </c>
      <c r="AA93" s="146">
        <v>1</v>
      </c>
      <c r="AB93" s="146">
        <v>7</v>
      </c>
      <c r="AC93" s="146">
        <v>7</v>
      </c>
      <c r="AZ93" s="146">
        <v>2</v>
      </c>
      <c r="BA93" s="146">
        <f t="shared" si="25"/>
        <v>0</v>
      </c>
      <c r="BB93" s="146">
        <f t="shared" si="26"/>
        <v>0</v>
      </c>
      <c r="BC93" s="146">
        <f t="shared" si="27"/>
        <v>0</v>
      </c>
      <c r="BD93" s="146">
        <f t="shared" si="28"/>
        <v>0</v>
      </c>
      <c r="BE93" s="146">
        <f t="shared" si="29"/>
        <v>0</v>
      </c>
      <c r="CA93" s="177">
        <v>1</v>
      </c>
      <c r="CB93" s="177">
        <v>7</v>
      </c>
      <c r="CZ93" s="146">
        <v>4.8999999999999998E-4</v>
      </c>
    </row>
    <row r="94" spans="1:104" x14ac:dyDescent="0.2">
      <c r="A94" s="171">
        <v>69</v>
      </c>
      <c r="B94" s="172" t="s">
        <v>243</v>
      </c>
      <c r="C94" s="173" t="s">
        <v>244</v>
      </c>
      <c r="D94" s="174" t="s">
        <v>170</v>
      </c>
      <c r="E94" s="175">
        <v>1</v>
      </c>
      <c r="F94" s="175"/>
      <c r="G94" s="176">
        <f t="shared" si="24"/>
        <v>0</v>
      </c>
      <c r="O94" s="170">
        <v>2</v>
      </c>
      <c r="AA94" s="146">
        <v>1</v>
      </c>
      <c r="AB94" s="146">
        <v>7</v>
      </c>
      <c r="AC94" s="146">
        <v>7</v>
      </c>
      <c r="AZ94" s="146">
        <v>2</v>
      </c>
      <c r="BA94" s="146">
        <f t="shared" si="25"/>
        <v>0</v>
      </c>
      <c r="BB94" s="146">
        <f t="shared" si="26"/>
        <v>0</v>
      </c>
      <c r="BC94" s="146">
        <f t="shared" si="27"/>
        <v>0</v>
      </c>
      <c r="BD94" s="146">
        <f t="shared" si="28"/>
        <v>0</v>
      </c>
      <c r="BE94" s="146">
        <f t="shared" si="29"/>
        <v>0</v>
      </c>
      <c r="CA94" s="177">
        <v>1</v>
      </c>
      <c r="CB94" s="177">
        <v>7</v>
      </c>
      <c r="CZ94" s="146">
        <v>0</v>
      </c>
    </row>
    <row r="95" spans="1:104" x14ac:dyDescent="0.2">
      <c r="A95" s="171">
        <v>70</v>
      </c>
      <c r="B95" s="172" t="s">
        <v>245</v>
      </c>
      <c r="C95" s="173" t="s">
        <v>246</v>
      </c>
      <c r="D95" s="174" t="s">
        <v>170</v>
      </c>
      <c r="E95" s="175">
        <v>1</v>
      </c>
      <c r="F95" s="175"/>
      <c r="G95" s="176">
        <f t="shared" si="24"/>
        <v>0</v>
      </c>
      <c r="O95" s="170">
        <v>2</v>
      </c>
      <c r="AA95" s="146">
        <v>1</v>
      </c>
      <c r="AB95" s="146">
        <v>7</v>
      </c>
      <c r="AC95" s="146">
        <v>7</v>
      </c>
      <c r="AZ95" s="146">
        <v>2</v>
      </c>
      <c r="BA95" s="146">
        <f t="shared" si="25"/>
        <v>0</v>
      </c>
      <c r="BB95" s="146">
        <f t="shared" si="26"/>
        <v>0</v>
      </c>
      <c r="BC95" s="146">
        <f t="shared" si="27"/>
        <v>0</v>
      </c>
      <c r="BD95" s="146">
        <f t="shared" si="28"/>
        <v>0</v>
      </c>
      <c r="BE95" s="146">
        <f t="shared" si="29"/>
        <v>0</v>
      </c>
      <c r="CA95" s="177">
        <v>1</v>
      </c>
      <c r="CB95" s="177">
        <v>7</v>
      </c>
      <c r="CZ95" s="146">
        <v>5.9000000000000003E-4</v>
      </c>
    </row>
    <row r="96" spans="1:104" x14ac:dyDescent="0.2">
      <c r="A96" s="171">
        <v>71</v>
      </c>
      <c r="B96" s="172" t="s">
        <v>247</v>
      </c>
      <c r="C96" s="173" t="s">
        <v>248</v>
      </c>
      <c r="D96" s="174" t="s">
        <v>62</v>
      </c>
      <c r="E96" s="175"/>
      <c r="F96" s="175"/>
      <c r="G96" s="176">
        <f t="shared" si="24"/>
        <v>0</v>
      </c>
      <c r="O96" s="170">
        <v>2</v>
      </c>
      <c r="AA96" s="146">
        <v>7</v>
      </c>
      <c r="AB96" s="146">
        <v>1002</v>
      </c>
      <c r="AC96" s="146">
        <v>5</v>
      </c>
      <c r="AZ96" s="146">
        <v>2</v>
      </c>
      <c r="BA96" s="146">
        <f t="shared" si="25"/>
        <v>0</v>
      </c>
      <c r="BB96" s="146">
        <f t="shared" si="26"/>
        <v>0</v>
      </c>
      <c r="BC96" s="146">
        <f t="shared" si="27"/>
        <v>0</v>
      </c>
      <c r="BD96" s="146">
        <f t="shared" si="28"/>
        <v>0</v>
      </c>
      <c r="BE96" s="146">
        <f t="shared" si="29"/>
        <v>0</v>
      </c>
      <c r="CA96" s="177">
        <v>7</v>
      </c>
      <c r="CB96" s="177">
        <v>1002</v>
      </c>
      <c r="CZ96" s="146">
        <v>0</v>
      </c>
    </row>
    <row r="97" spans="1:104" x14ac:dyDescent="0.2">
      <c r="A97" s="178"/>
      <c r="B97" s="179" t="s">
        <v>75</v>
      </c>
      <c r="C97" s="180" t="str">
        <f>CONCATENATE(B74," ",C74)</f>
        <v>732 Strojovny</v>
      </c>
      <c r="D97" s="181"/>
      <c r="E97" s="182"/>
      <c r="F97" s="183"/>
      <c r="G97" s="184">
        <f>SUM(G74:G96)</f>
        <v>0</v>
      </c>
      <c r="O97" s="170">
        <v>4</v>
      </c>
      <c r="BA97" s="185">
        <f>SUM(BA74:BA96)</f>
        <v>0</v>
      </c>
      <c r="BB97" s="185">
        <f>SUM(BB74:BB96)</f>
        <v>0</v>
      </c>
      <c r="BC97" s="185">
        <f>SUM(BC74:BC96)</f>
        <v>0</v>
      </c>
      <c r="BD97" s="185">
        <f>SUM(BD74:BD96)</f>
        <v>0</v>
      </c>
      <c r="BE97" s="185">
        <f>SUM(BE74:BE96)</f>
        <v>0</v>
      </c>
    </row>
    <row r="98" spans="1:104" x14ac:dyDescent="0.2">
      <c r="A98" s="163" t="s">
        <v>74</v>
      </c>
      <c r="B98" s="164" t="s">
        <v>249</v>
      </c>
      <c r="C98" s="165" t="s">
        <v>250</v>
      </c>
      <c r="D98" s="166"/>
      <c r="E98" s="167"/>
      <c r="F98" s="167"/>
      <c r="G98" s="168"/>
      <c r="H98" s="169"/>
      <c r="I98" s="169"/>
      <c r="O98" s="170">
        <v>1</v>
      </c>
    </row>
    <row r="99" spans="1:104" x14ac:dyDescent="0.2">
      <c r="A99" s="171">
        <v>72</v>
      </c>
      <c r="B99" s="172" t="s">
        <v>251</v>
      </c>
      <c r="C99" s="173" t="s">
        <v>252</v>
      </c>
      <c r="D99" s="174" t="s">
        <v>97</v>
      </c>
      <c r="E99" s="175">
        <v>20</v>
      </c>
      <c r="F99" s="175"/>
      <c r="G99" s="176">
        <f t="shared" ref="G99:G111" si="30">E99*F99</f>
        <v>0</v>
      </c>
      <c r="O99" s="170">
        <v>2</v>
      </c>
      <c r="AA99" s="146">
        <v>1</v>
      </c>
      <c r="AB99" s="146">
        <v>7</v>
      </c>
      <c r="AC99" s="146">
        <v>7</v>
      </c>
      <c r="AZ99" s="146">
        <v>2</v>
      </c>
      <c r="BA99" s="146">
        <f t="shared" ref="BA99:BA111" si="31">IF(AZ99=1,G99,0)</f>
        <v>0</v>
      </c>
      <c r="BB99" s="146">
        <f t="shared" ref="BB99:BB111" si="32">IF(AZ99=2,G99,0)</f>
        <v>0</v>
      </c>
      <c r="BC99" s="146">
        <f t="shared" ref="BC99:BC111" si="33">IF(AZ99=3,G99,0)</f>
        <v>0</v>
      </c>
      <c r="BD99" s="146">
        <f t="shared" ref="BD99:BD111" si="34">IF(AZ99=4,G99,0)</f>
        <v>0</v>
      </c>
      <c r="BE99" s="146">
        <f t="shared" ref="BE99:BE111" si="35">IF(AZ99=5,G99,0)</f>
        <v>0</v>
      </c>
      <c r="CA99" s="177">
        <v>1</v>
      </c>
      <c r="CB99" s="177">
        <v>7</v>
      </c>
      <c r="CZ99" s="146">
        <v>5.0000000000000002E-5</v>
      </c>
    </row>
    <row r="100" spans="1:104" x14ac:dyDescent="0.2">
      <c r="A100" s="171">
        <v>73</v>
      </c>
      <c r="B100" s="172" t="s">
        <v>253</v>
      </c>
      <c r="C100" s="173" t="s">
        <v>254</v>
      </c>
      <c r="D100" s="174" t="s">
        <v>97</v>
      </c>
      <c r="E100" s="175">
        <v>2</v>
      </c>
      <c r="F100" s="175"/>
      <c r="G100" s="176">
        <f t="shared" si="30"/>
        <v>0</v>
      </c>
      <c r="O100" s="170">
        <v>2</v>
      </c>
      <c r="AA100" s="146">
        <v>1</v>
      </c>
      <c r="AB100" s="146">
        <v>7</v>
      </c>
      <c r="AC100" s="146">
        <v>7</v>
      </c>
      <c r="AZ100" s="146">
        <v>2</v>
      </c>
      <c r="BA100" s="146">
        <f t="shared" si="31"/>
        <v>0</v>
      </c>
      <c r="BB100" s="146">
        <f t="shared" si="32"/>
        <v>0</v>
      </c>
      <c r="BC100" s="146">
        <f t="shared" si="33"/>
        <v>0</v>
      </c>
      <c r="BD100" s="146">
        <f t="shared" si="34"/>
        <v>0</v>
      </c>
      <c r="BE100" s="146">
        <f t="shared" si="35"/>
        <v>0</v>
      </c>
      <c r="CA100" s="177">
        <v>1</v>
      </c>
      <c r="CB100" s="177">
        <v>7</v>
      </c>
      <c r="CZ100" s="146">
        <v>7.0600000000000003E-3</v>
      </c>
    </row>
    <row r="101" spans="1:104" x14ac:dyDescent="0.2">
      <c r="A101" s="171">
        <v>74</v>
      </c>
      <c r="B101" s="172" t="s">
        <v>255</v>
      </c>
      <c r="C101" s="173" t="s">
        <v>256</v>
      </c>
      <c r="D101" s="174" t="s">
        <v>97</v>
      </c>
      <c r="E101" s="175">
        <v>23</v>
      </c>
      <c r="F101" s="175"/>
      <c r="G101" s="176">
        <f t="shared" si="30"/>
        <v>0</v>
      </c>
      <c r="O101" s="170">
        <v>2</v>
      </c>
      <c r="AA101" s="146">
        <v>1</v>
      </c>
      <c r="AB101" s="146">
        <v>7</v>
      </c>
      <c r="AC101" s="146">
        <v>7</v>
      </c>
      <c r="AZ101" s="146">
        <v>2</v>
      </c>
      <c r="BA101" s="146">
        <f t="shared" si="31"/>
        <v>0</v>
      </c>
      <c r="BB101" s="146">
        <f t="shared" si="32"/>
        <v>0</v>
      </c>
      <c r="BC101" s="146">
        <f t="shared" si="33"/>
        <v>0</v>
      </c>
      <c r="BD101" s="146">
        <f t="shared" si="34"/>
        <v>0</v>
      </c>
      <c r="BE101" s="146">
        <f t="shared" si="35"/>
        <v>0</v>
      </c>
      <c r="CA101" s="177">
        <v>1</v>
      </c>
      <c r="CB101" s="177">
        <v>7</v>
      </c>
      <c r="CZ101" s="146">
        <v>7.9799999999999992E-3</v>
      </c>
    </row>
    <row r="102" spans="1:104" x14ac:dyDescent="0.2">
      <c r="A102" s="171">
        <v>75</v>
      </c>
      <c r="B102" s="172" t="s">
        <v>257</v>
      </c>
      <c r="C102" s="173" t="s">
        <v>258</v>
      </c>
      <c r="D102" s="174" t="s">
        <v>97</v>
      </c>
      <c r="E102" s="175">
        <v>12</v>
      </c>
      <c r="F102" s="175"/>
      <c r="G102" s="176">
        <f t="shared" si="30"/>
        <v>0</v>
      </c>
      <c r="O102" s="170">
        <v>2</v>
      </c>
      <c r="AA102" s="146">
        <v>1</v>
      </c>
      <c r="AB102" s="146">
        <v>7</v>
      </c>
      <c r="AC102" s="146">
        <v>7</v>
      </c>
      <c r="AZ102" s="146">
        <v>2</v>
      </c>
      <c r="BA102" s="146">
        <f t="shared" si="31"/>
        <v>0</v>
      </c>
      <c r="BB102" s="146">
        <f t="shared" si="32"/>
        <v>0</v>
      </c>
      <c r="BC102" s="146">
        <f t="shared" si="33"/>
        <v>0</v>
      </c>
      <c r="BD102" s="146">
        <f t="shared" si="34"/>
        <v>0</v>
      </c>
      <c r="BE102" s="146">
        <f t="shared" si="35"/>
        <v>0</v>
      </c>
      <c r="CA102" s="177">
        <v>1</v>
      </c>
      <c r="CB102" s="177">
        <v>7</v>
      </c>
      <c r="CZ102" s="146">
        <v>8.3999999999999995E-3</v>
      </c>
    </row>
    <row r="103" spans="1:104" x14ac:dyDescent="0.2">
      <c r="A103" s="171">
        <v>76</v>
      </c>
      <c r="B103" s="172" t="s">
        <v>259</v>
      </c>
      <c r="C103" s="173" t="s">
        <v>260</v>
      </c>
      <c r="D103" s="174" t="s">
        <v>97</v>
      </c>
      <c r="E103" s="175">
        <v>5</v>
      </c>
      <c r="F103" s="175"/>
      <c r="G103" s="176">
        <f t="shared" si="30"/>
        <v>0</v>
      </c>
      <c r="O103" s="170">
        <v>2</v>
      </c>
      <c r="AA103" s="146">
        <v>1</v>
      </c>
      <c r="AB103" s="146">
        <v>7</v>
      </c>
      <c r="AC103" s="146">
        <v>7</v>
      </c>
      <c r="AZ103" s="146">
        <v>2</v>
      </c>
      <c r="BA103" s="146">
        <f t="shared" si="31"/>
        <v>0</v>
      </c>
      <c r="BB103" s="146">
        <f t="shared" si="32"/>
        <v>0</v>
      </c>
      <c r="BC103" s="146">
        <f t="shared" si="33"/>
        <v>0</v>
      </c>
      <c r="BD103" s="146">
        <f t="shared" si="34"/>
        <v>0</v>
      </c>
      <c r="BE103" s="146">
        <f t="shared" si="35"/>
        <v>0</v>
      </c>
      <c r="CA103" s="177">
        <v>1</v>
      </c>
      <c r="CB103" s="177">
        <v>7</v>
      </c>
      <c r="CZ103" s="146">
        <v>1.031E-2</v>
      </c>
    </row>
    <row r="104" spans="1:104" x14ac:dyDescent="0.2">
      <c r="A104" s="171">
        <v>77</v>
      </c>
      <c r="B104" s="172" t="s">
        <v>261</v>
      </c>
      <c r="C104" s="173" t="s">
        <v>262</v>
      </c>
      <c r="D104" s="174" t="s">
        <v>85</v>
      </c>
      <c r="E104" s="175">
        <v>10</v>
      </c>
      <c r="F104" s="175"/>
      <c r="G104" s="176">
        <f t="shared" si="30"/>
        <v>0</v>
      </c>
      <c r="O104" s="170">
        <v>2</v>
      </c>
      <c r="AA104" s="146">
        <v>1</v>
      </c>
      <c r="AB104" s="146">
        <v>7</v>
      </c>
      <c r="AC104" s="146">
        <v>7</v>
      </c>
      <c r="AZ104" s="146">
        <v>2</v>
      </c>
      <c r="BA104" s="146">
        <f t="shared" si="31"/>
        <v>0</v>
      </c>
      <c r="BB104" s="146">
        <f t="shared" si="32"/>
        <v>0</v>
      </c>
      <c r="BC104" s="146">
        <f t="shared" si="33"/>
        <v>0</v>
      </c>
      <c r="BD104" s="146">
        <f t="shared" si="34"/>
        <v>0</v>
      </c>
      <c r="BE104" s="146">
        <f t="shared" si="35"/>
        <v>0</v>
      </c>
      <c r="CA104" s="177">
        <v>1</v>
      </c>
      <c r="CB104" s="177">
        <v>7</v>
      </c>
      <c r="CZ104" s="146">
        <v>1.0300000000000001E-3</v>
      </c>
    </row>
    <row r="105" spans="1:104" x14ac:dyDescent="0.2">
      <c r="A105" s="171">
        <v>78</v>
      </c>
      <c r="B105" s="172" t="s">
        <v>263</v>
      </c>
      <c r="C105" s="173" t="s">
        <v>264</v>
      </c>
      <c r="D105" s="174" t="s">
        <v>85</v>
      </c>
      <c r="E105" s="175">
        <v>1</v>
      </c>
      <c r="F105" s="175"/>
      <c r="G105" s="176">
        <f t="shared" si="30"/>
        <v>0</v>
      </c>
      <c r="O105" s="170">
        <v>2</v>
      </c>
      <c r="AA105" s="146">
        <v>1</v>
      </c>
      <c r="AB105" s="146">
        <v>7</v>
      </c>
      <c r="AC105" s="146">
        <v>7</v>
      </c>
      <c r="AZ105" s="146">
        <v>2</v>
      </c>
      <c r="BA105" s="146">
        <f t="shared" si="31"/>
        <v>0</v>
      </c>
      <c r="BB105" s="146">
        <f t="shared" si="32"/>
        <v>0</v>
      </c>
      <c r="BC105" s="146">
        <f t="shared" si="33"/>
        <v>0</v>
      </c>
      <c r="BD105" s="146">
        <f t="shared" si="34"/>
        <v>0</v>
      </c>
      <c r="BE105" s="146">
        <f t="shared" si="35"/>
        <v>0</v>
      </c>
      <c r="CA105" s="177">
        <v>1</v>
      </c>
      <c r="CB105" s="177">
        <v>7</v>
      </c>
      <c r="CZ105" s="146">
        <v>1.15E-3</v>
      </c>
    </row>
    <row r="106" spans="1:104" x14ac:dyDescent="0.2">
      <c r="A106" s="171">
        <v>79</v>
      </c>
      <c r="B106" s="172" t="s">
        <v>265</v>
      </c>
      <c r="C106" s="173" t="s">
        <v>266</v>
      </c>
      <c r="D106" s="174" t="s">
        <v>85</v>
      </c>
      <c r="E106" s="175">
        <v>1</v>
      </c>
      <c r="F106" s="175"/>
      <c r="G106" s="176">
        <f t="shared" si="30"/>
        <v>0</v>
      </c>
      <c r="O106" s="170">
        <v>2</v>
      </c>
      <c r="AA106" s="146">
        <v>1</v>
      </c>
      <c r="AB106" s="146">
        <v>7</v>
      </c>
      <c r="AC106" s="146">
        <v>7</v>
      </c>
      <c r="AZ106" s="146">
        <v>2</v>
      </c>
      <c r="BA106" s="146">
        <f t="shared" si="31"/>
        <v>0</v>
      </c>
      <c r="BB106" s="146">
        <f t="shared" si="32"/>
        <v>0</v>
      </c>
      <c r="BC106" s="146">
        <f t="shared" si="33"/>
        <v>0</v>
      </c>
      <c r="BD106" s="146">
        <f t="shared" si="34"/>
        <v>0</v>
      </c>
      <c r="BE106" s="146">
        <f t="shared" si="35"/>
        <v>0</v>
      </c>
      <c r="CA106" s="177">
        <v>1</v>
      </c>
      <c r="CB106" s="177">
        <v>7</v>
      </c>
      <c r="CZ106" s="146">
        <v>1.5E-3</v>
      </c>
    </row>
    <row r="107" spans="1:104" x14ac:dyDescent="0.2">
      <c r="A107" s="171">
        <v>80</v>
      </c>
      <c r="B107" s="172" t="s">
        <v>267</v>
      </c>
      <c r="C107" s="173" t="s">
        <v>268</v>
      </c>
      <c r="D107" s="174" t="s">
        <v>97</v>
      </c>
      <c r="E107" s="175">
        <v>1.6</v>
      </c>
      <c r="F107" s="175"/>
      <c r="G107" s="176">
        <f t="shared" si="30"/>
        <v>0</v>
      </c>
      <c r="O107" s="170">
        <v>2</v>
      </c>
      <c r="AA107" s="146">
        <v>1</v>
      </c>
      <c r="AB107" s="146">
        <v>0</v>
      </c>
      <c r="AC107" s="146">
        <v>0</v>
      </c>
      <c r="AZ107" s="146">
        <v>2</v>
      </c>
      <c r="BA107" s="146">
        <f t="shared" si="31"/>
        <v>0</v>
      </c>
      <c r="BB107" s="146">
        <f t="shared" si="32"/>
        <v>0</v>
      </c>
      <c r="BC107" s="146">
        <f t="shared" si="33"/>
        <v>0</v>
      </c>
      <c r="BD107" s="146">
        <f t="shared" si="34"/>
        <v>0</v>
      </c>
      <c r="BE107" s="146">
        <f t="shared" si="35"/>
        <v>0</v>
      </c>
      <c r="CA107" s="177">
        <v>1</v>
      </c>
      <c r="CB107" s="177">
        <v>0</v>
      </c>
      <c r="CZ107" s="146">
        <v>6.96E-3</v>
      </c>
    </row>
    <row r="108" spans="1:104" x14ac:dyDescent="0.2">
      <c r="A108" s="171">
        <v>81</v>
      </c>
      <c r="B108" s="172" t="s">
        <v>269</v>
      </c>
      <c r="C108" s="173" t="s">
        <v>270</v>
      </c>
      <c r="D108" s="174" t="s">
        <v>97</v>
      </c>
      <c r="E108" s="175">
        <v>37</v>
      </c>
      <c r="F108" s="175"/>
      <c r="G108" s="176">
        <f t="shared" si="30"/>
        <v>0</v>
      </c>
      <c r="O108" s="170">
        <v>2</v>
      </c>
      <c r="AA108" s="146">
        <v>1</v>
      </c>
      <c r="AB108" s="146">
        <v>7</v>
      </c>
      <c r="AC108" s="146">
        <v>7</v>
      </c>
      <c r="AZ108" s="146">
        <v>2</v>
      </c>
      <c r="BA108" s="146">
        <f t="shared" si="31"/>
        <v>0</v>
      </c>
      <c r="BB108" s="146">
        <f t="shared" si="32"/>
        <v>0</v>
      </c>
      <c r="BC108" s="146">
        <f t="shared" si="33"/>
        <v>0</v>
      </c>
      <c r="BD108" s="146">
        <f t="shared" si="34"/>
        <v>0</v>
      </c>
      <c r="BE108" s="146">
        <f t="shared" si="35"/>
        <v>0</v>
      </c>
      <c r="CA108" s="177">
        <v>1</v>
      </c>
      <c r="CB108" s="177">
        <v>7</v>
      </c>
      <c r="CZ108" s="146">
        <v>0</v>
      </c>
    </row>
    <row r="109" spans="1:104" x14ac:dyDescent="0.2">
      <c r="A109" s="171">
        <v>82</v>
      </c>
      <c r="B109" s="172" t="s">
        <v>271</v>
      </c>
      <c r="C109" s="173" t="s">
        <v>272</v>
      </c>
      <c r="D109" s="174" t="s">
        <v>97</v>
      </c>
      <c r="E109" s="175">
        <v>5</v>
      </c>
      <c r="F109" s="175"/>
      <c r="G109" s="176">
        <f t="shared" si="30"/>
        <v>0</v>
      </c>
      <c r="O109" s="170">
        <v>2</v>
      </c>
      <c r="AA109" s="146">
        <v>1</v>
      </c>
      <c r="AB109" s="146">
        <v>7</v>
      </c>
      <c r="AC109" s="146">
        <v>7</v>
      </c>
      <c r="AZ109" s="146">
        <v>2</v>
      </c>
      <c r="BA109" s="146">
        <f t="shared" si="31"/>
        <v>0</v>
      </c>
      <c r="BB109" s="146">
        <f t="shared" si="32"/>
        <v>0</v>
      </c>
      <c r="BC109" s="146">
        <f t="shared" si="33"/>
        <v>0</v>
      </c>
      <c r="BD109" s="146">
        <f t="shared" si="34"/>
        <v>0</v>
      </c>
      <c r="BE109" s="146">
        <f t="shared" si="35"/>
        <v>0</v>
      </c>
      <c r="CA109" s="177">
        <v>1</v>
      </c>
      <c r="CB109" s="177">
        <v>7</v>
      </c>
      <c r="CZ109" s="146">
        <v>0</v>
      </c>
    </row>
    <row r="110" spans="1:104" x14ac:dyDescent="0.2">
      <c r="A110" s="171">
        <v>83</v>
      </c>
      <c r="B110" s="172" t="s">
        <v>273</v>
      </c>
      <c r="C110" s="173" t="s">
        <v>274</v>
      </c>
      <c r="D110" s="174" t="s">
        <v>62</v>
      </c>
      <c r="E110" s="175"/>
      <c r="F110" s="175"/>
      <c r="G110" s="176">
        <f t="shared" si="30"/>
        <v>0</v>
      </c>
      <c r="O110" s="170">
        <v>2</v>
      </c>
      <c r="AA110" s="146">
        <v>7</v>
      </c>
      <c r="AB110" s="146">
        <v>1002</v>
      </c>
      <c r="AC110" s="146">
        <v>5</v>
      </c>
      <c r="AZ110" s="146">
        <v>2</v>
      </c>
      <c r="BA110" s="146">
        <f t="shared" si="31"/>
        <v>0</v>
      </c>
      <c r="BB110" s="146">
        <f t="shared" si="32"/>
        <v>0</v>
      </c>
      <c r="BC110" s="146">
        <f t="shared" si="33"/>
        <v>0</v>
      </c>
      <c r="BD110" s="146">
        <f t="shared" si="34"/>
        <v>0</v>
      </c>
      <c r="BE110" s="146">
        <f t="shared" si="35"/>
        <v>0</v>
      </c>
      <c r="CA110" s="177">
        <v>7</v>
      </c>
      <c r="CB110" s="177">
        <v>1002</v>
      </c>
      <c r="CZ110" s="146">
        <v>0</v>
      </c>
    </row>
    <row r="111" spans="1:104" x14ac:dyDescent="0.2">
      <c r="A111" s="171">
        <v>84</v>
      </c>
      <c r="B111" s="172" t="s">
        <v>275</v>
      </c>
      <c r="C111" s="173" t="s">
        <v>276</v>
      </c>
      <c r="D111" s="174" t="s">
        <v>277</v>
      </c>
      <c r="E111" s="175">
        <v>72</v>
      </c>
      <c r="F111" s="175"/>
      <c r="G111" s="176">
        <f t="shared" si="30"/>
        <v>0</v>
      </c>
      <c r="O111" s="170">
        <v>2</v>
      </c>
      <c r="AA111" s="146">
        <v>10</v>
      </c>
      <c r="AB111" s="146">
        <v>0</v>
      </c>
      <c r="AC111" s="146">
        <v>8</v>
      </c>
      <c r="AZ111" s="146">
        <v>5</v>
      </c>
      <c r="BA111" s="146">
        <f t="shared" si="31"/>
        <v>0</v>
      </c>
      <c r="BB111" s="146">
        <f t="shared" si="32"/>
        <v>0</v>
      </c>
      <c r="BC111" s="146">
        <f t="shared" si="33"/>
        <v>0</v>
      </c>
      <c r="BD111" s="146">
        <f t="shared" si="34"/>
        <v>0</v>
      </c>
      <c r="BE111" s="146">
        <f t="shared" si="35"/>
        <v>0</v>
      </c>
      <c r="CA111" s="177">
        <v>10</v>
      </c>
      <c r="CB111" s="177">
        <v>0</v>
      </c>
      <c r="CZ111" s="146">
        <v>0</v>
      </c>
    </row>
    <row r="112" spans="1:104" x14ac:dyDescent="0.2">
      <c r="A112" s="178"/>
      <c r="B112" s="179" t="s">
        <v>75</v>
      </c>
      <c r="C112" s="180" t="str">
        <f>CONCATENATE(B98," ",C98)</f>
        <v>733 Rozvod potrubí</v>
      </c>
      <c r="D112" s="181"/>
      <c r="E112" s="182"/>
      <c r="F112" s="183"/>
      <c r="G112" s="184">
        <f>SUM(G98:G111)</f>
        <v>0</v>
      </c>
      <c r="O112" s="170">
        <v>4</v>
      </c>
      <c r="BA112" s="185">
        <f>SUM(BA98:BA111)</f>
        <v>0</v>
      </c>
      <c r="BB112" s="185">
        <f>SUM(BB98:BB111)</f>
        <v>0</v>
      </c>
      <c r="BC112" s="185">
        <f>SUM(BC98:BC111)</f>
        <v>0</v>
      </c>
      <c r="BD112" s="185">
        <f>SUM(BD98:BD111)</f>
        <v>0</v>
      </c>
      <c r="BE112" s="185">
        <f>SUM(BE98:BE111)</f>
        <v>0</v>
      </c>
    </row>
    <row r="113" spans="1:104" x14ac:dyDescent="0.2">
      <c r="A113" s="163" t="s">
        <v>74</v>
      </c>
      <c r="B113" s="164" t="s">
        <v>278</v>
      </c>
      <c r="C113" s="165" t="s">
        <v>279</v>
      </c>
      <c r="D113" s="166"/>
      <c r="E113" s="167"/>
      <c r="F113" s="167"/>
      <c r="G113" s="168"/>
      <c r="H113" s="169"/>
      <c r="I113" s="169"/>
      <c r="O113" s="170">
        <v>1</v>
      </c>
    </row>
    <row r="114" spans="1:104" ht="22.5" x14ac:dyDescent="0.2">
      <c r="A114" s="171">
        <v>85</v>
      </c>
      <c r="B114" s="172" t="s">
        <v>280</v>
      </c>
      <c r="C114" s="173" t="s">
        <v>281</v>
      </c>
      <c r="D114" s="174" t="s">
        <v>157</v>
      </c>
      <c r="E114" s="175">
        <v>2</v>
      </c>
      <c r="F114" s="175"/>
      <c r="G114" s="176">
        <f t="shared" ref="G114:G148" si="36">E114*F114</f>
        <v>0</v>
      </c>
      <c r="O114" s="170">
        <v>2</v>
      </c>
      <c r="AA114" s="146">
        <v>11</v>
      </c>
      <c r="AB114" s="146">
        <v>3</v>
      </c>
      <c r="AC114" s="146">
        <v>20</v>
      </c>
      <c r="AZ114" s="146">
        <v>2</v>
      </c>
      <c r="BA114" s="146">
        <f t="shared" ref="BA114:BA148" si="37">IF(AZ114=1,G114,0)</f>
        <v>0</v>
      </c>
      <c r="BB114" s="146">
        <f t="shared" ref="BB114:BB148" si="38">IF(AZ114=2,G114,0)</f>
        <v>0</v>
      </c>
      <c r="BC114" s="146">
        <f t="shared" ref="BC114:BC148" si="39">IF(AZ114=3,G114,0)</f>
        <v>0</v>
      </c>
      <c r="BD114" s="146">
        <f t="shared" ref="BD114:BD148" si="40">IF(AZ114=4,G114,0)</f>
        <v>0</v>
      </c>
      <c r="BE114" s="146">
        <f t="shared" ref="BE114:BE148" si="41">IF(AZ114=5,G114,0)</f>
        <v>0</v>
      </c>
      <c r="CA114" s="177">
        <v>11</v>
      </c>
      <c r="CB114" s="177">
        <v>3</v>
      </c>
      <c r="CZ114" s="146">
        <v>0</v>
      </c>
    </row>
    <row r="115" spans="1:104" x14ac:dyDescent="0.2">
      <c r="A115" s="171">
        <v>86</v>
      </c>
      <c r="B115" s="172" t="s">
        <v>282</v>
      </c>
      <c r="C115" s="173" t="s">
        <v>283</v>
      </c>
      <c r="D115" s="174" t="s">
        <v>85</v>
      </c>
      <c r="E115" s="175">
        <v>2</v>
      </c>
      <c r="F115" s="175"/>
      <c r="G115" s="176">
        <f t="shared" si="36"/>
        <v>0</v>
      </c>
      <c r="O115" s="170">
        <v>2</v>
      </c>
      <c r="AA115" s="146">
        <v>11</v>
      </c>
      <c r="AB115" s="146">
        <v>3</v>
      </c>
      <c r="AC115" s="146">
        <v>24</v>
      </c>
      <c r="AZ115" s="146">
        <v>2</v>
      </c>
      <c r="BA115" s="146">
        <f t="shared" si="37"/>
        <v>0</v>
      </c>
      <c r="BB115" s="146">
        <f t="shared" si="38"/>
        <v>0</v>
      </c>
      <c r="BC115" s="146">
        <f t="shared" si="39"/>
        <v>0</v>
      </c>
      <c r="BD115" s="146">
        <f t="shared" si="40"/>
        <v>0</v>
      </c>
      <c r="BE115" s="146">
        <f t="shared" si="41"/>
        <v>0</v>
      </c>
      <c r="CA115" s="177">
        <v>11</v>
      </c>
      <c r="CB115" s="177">
        <v>3</v>
      </c>
      <c r="CZ115" s="146">
        <v>0</v>
      </c>
    </row>
    <row r="116" spans="1:104" x14ac:dyDescent="0.2">
      <c r="A116" s="171">
        <v>87</v>
      </c>
      <c r="B116" s="172" t="s">
        <v>284</v>
      </c>
      <c r="C116" s="173" t="s">
        <v>285</v>
      </c>
      <c r="D116" s="174" t="s">
        <v>85</v>
      </c>
      <c r="E116" s="175">
        <v>3</v>
      </c>
      <c r="F116" s="175"/>
      <c r="G116" s="176">
        <f t="shared" si="36"/>
        <v>0</v>
      </c>
      <c r="O116" s="170">
        <v>2</v>
      </c>
      <c r="AA116" s="146">
        <v>11</v>
      </c>
      <c r="AB116" s="146">
        <v>3</v>
      </c>
      <c r="AC116" s="146">
        <v>25</v>
      </c>
      <c r="AZ116" s="146">
        <v>2</v>
      </c>
      <c r="BA116" s="146">
        <f t="shared" si="37"/>
        <v>0</v>
      </c>
      <c r="BB116" s="146">
        <f t="shared" si="38"/>
        <v>0</v>
      </c>
      <c r="BC116" s="146">
        <f t="shared" si="39"/>
        <v>0</v>
      </c>
      <c r="BD116" s="146">
        <f t="shared" si="40"/>
        <v>0</v>
      </c>
      <c r="BE116" s="146">
        <f t="shared" si="41"/>
        <v>0</v>
      </c>
      <c r="CA116" s="177">
        <v>11</v>
      </c>
      <c r="CB116" s="177">
        <v>3</v>
      </c>
      <c r="CZ116" s="146">
        <v>0</v>
      </c>
    </row>
    <row r="117" spans="1:104" x14ac:dyDescent="0.2">
      <c r="A117" s="171">
        <v>88</v>
      </c>
      <c r="B117" s="172" t="s">
        <v>286</v>
      </c>
      <c r="C117" s="173" t="s">
        <v>287</v>
      </c>
      <c r="D117" s="174" t="s">
        <v>85</v>
      </c>
      <c r="E117" s="175">
        <v>1</v>
      </c>
      <c r="F117" s="175"/>
      <c r="G117" s="176">
        <f t="shared" si="36"/>
        <v>0</v>
      </c>
      <c r="O117" s="170">
        <v>2</v>
      </c>
      <c r="AA117" s="146">
        <v>11</v>
      </c>
      <c r="AB117" s="146">
        <v>3</v>
      </c>
      <c r="AC117" s="146">
        <v>34</v>
      </c>
      <c r="AZ117" s="146">
        <v>2</v>
      </c>
      <c r="BA117" s="146">
        <f t="shared" si="37"/>
        <v>0</v>
      </c>
      <c r="BB117" s="146">
        <f t="shared" si="38"/>
        <v>0</v>
      </c>
      <c r="BC117" s="146">
        <f t="shared" si="39"/>
        <v>0</v>
      </c>
      <c r="BD117" s="146">
        <f t="shared" si="40"/>
        <v>0</v>
      </c>
      <c r="BE117" s="146">
        <f t="shared" si="41"/>
        <v>0</v>
      </c>
      <c r="CA117" s="177">
        <v>11</v>
      </c>
      <c r="CB117" s="177">
        <v>3</v>
      </c>
      <c r="CZ117" s="146">
        <v>0</v>
      </c>
    </row>
    <row r="118" spans="1:104" x14ac:dyDescent="0.2">
      <c r="A118" s="171">
        <v>89</v>
      </c>
      <c r="B118" s="172" t="s">
        <v>288</v>
      </c>
      <c r="C118" s="173" t="s">
        <v>289</v>
      </c>
      <c r="D118" s="174" t="s">
        <v>85</v>
      </c>
      <c r="E118" s="175">
        <v>1</v>
      </c>
      <c r="F118" s="175"/>
      <c r="G118" s="176">
        <f t="shared" si="36"/>
        <v>0</v>
      </c>
      <c r="O118" s="170">
        <v>2</v>
      </c>
      <c r="AA118" s="146">
        <v>11</v>
      </c>
      <c r="AB118" s="146">
        <v>3</v>
      </c>
      <c r="AC118" s="146">
        <v>137</v>
      </c>
      <c r="AZ118" s="146">
        <v>2</v>
      </c>
      <c r="BA118" s="146">
        <f t="shared" si="37"/>
        <v>0</v>
      </c>
      <c r="BB118" s="146">
        <f t="shared" si="38"/>
        <v>0</v>
      </c>
      <c r="BC118" s="146">
        <f t="shared" si="39"/>
        <v>0</v>
      </c>
      <c r="BD118" s="146">
        <f t="shared" si="40"/>
        <v>0</v>
      </c>
      <c r="BE118" s="146">
        <f t="shared" si="41"/>
        <v>0</v>
      </c>
      <c r="CA118" s="177">
        <v>11</v>
      </c>
      <c r="CB118" s="177">
        <v>3</v>
      </c>
      <c r="CZ118" s="146">
        <v>0</v>
      </c>
    </row>
    <row r="119" spans="1:104" x14ac:dyDescent="0.2">
      <c r="A119" s="171">
        <v>90</v>
      </c>
      <c r="B119" s="172" t="s">
        <v>290</v>
      </c>
      <c r="C119" s="173" t="s">
        <v>291</v>
      </c>
      <c r="D119" s="174" t="s">
        <v>85</v>
      </c>
      <c r="E119" s="175">
        <v>8</v>
      </c>
      <c r="F119" s="175"/>
      <c r="G119" s="176">
        <f t="shared" si="36"/>
        <v>0</v>
      </c>
      <c r="O119" s="170">
        <v>2</v>
      </c>
      <c r="AA119" s="146">
        <v>1</v>
      </c>
      <c r="AB119" s="146">
        <v>7</v>
      </c>
      <c r="AC119" s="146">
        <v>7</v>
      </c>
      <c r="AZ119" s="146">
        <v>2</v>
      </c>
      <c r="BA119" s="146">
        <f t="shared" si="37"/>
        <v>0</v>
      </c>
      <c r="BB119" s="146">
        <f t="shared" si="38"/>
        <v>0</v>
      </c>
      <c r="BC119" s="146">
        <f t="shared" si="39"/>
        <v>0</v>
      </c>
      <c r="BD119" s="146">
        <f t="shared" si="40"/>
        <v>0</v>
      </c>
      <c r="BE119" s="146">
        <f t="shared" si="41"/>
        <v>0</v>
      </c>
      <c r="CA119" s="177">
        <v>1</v>
      </c>
      <c r="CB119" s="177">
        <v>7</v>
      </c>
      <c r="CZ119" s="146">
        <v>1.7000000000000001E-4</v>
      </c>
    </row>
    <row r="120" spans="1:104" x14ac:dyDescent="0.2">
      <c r="A120" s="171">
        <v>91</v>
      </c>
      <c r="B120" s="172" t="s">
        <v>292</v>
      </c>
      <c r="C120" s="173" t="s">
        <v>293</v>
      </c>
      <c r="D120" s="174" t="s">
        <v>85</v>
      </c>
      <c r="E120" s="175">
        <v>25</v>
      </c>
      <c r="F120" s="175"/>
      <c r="G120" s="176">
        <f t="shared" si="36"/>
        <v>0</v>
      </c>
      <c r="O120" s="170">
        <v>2</v>
      </c>
      <c r="AA120" s="146">
        <v>1</v>
      </c>
      <c r="AB120" s="146">
        <v>7</v>
      </c>
      <c r="AC120" s="146">
        <v>7</v>
      </c>
      <c r="AZ120" s="146">
        <v>2</v>
      </c>
      <c r="BA120" s="146">
        <f t="shared" si="37"/>
        <v>0</v>
      </c>
      <c r="BB120" s="146">
        <f t="shared" si="38"/>
        <v>0</v>
      </c>
      <c r="BC120" s="146">
        <f t="shared" si="39"/>
        <v>0</v>
      </c>
      <c r="BD120" s="146">
        <f t="shared" si="40"/>
        <v>0</v>
      </c>
      <c r="BE120" s="146">
        <f t="shared" si="41"/>
        <v>0</v>
      </c>
      <c r="CA120" s="177">
        <v>1</v>
      </c>
      <c r="CB120" s="177">
        <v>7</v>
      </c>
      <c r="CZ120" s="146">
        <v>2.1000000000000001E-4</v>
      </c>
    </row>
    <row r="121" spans="1:104" x14ac:dyDescent="0.2">
      <c r="A121" s="171">
        <v>92</v>
      </c>
      <c r="B121" s="172" t="s">
        <v>294</v>
      </c>
      <c r="C121" s="173" t="s">
        <v>295</v>
      </c>
      <c r="D121" s="174" t="s">
        <v>85</v>
      </c>
      <c r="E121" s="175">
        <v>1</v>
      </c>
      <c r="F121" s="175"/>
      <c r="G121" s="176">
        <f t="shared" si="36"/>
        <v>0</v>
      </c>
      <c r="O121" s="170">
        <v>2</v>
      </c>
      <c r="AA121" s="146">
        <v>1</v>
      </c>
      <c r="AB121" s="146">
        <v>7</v>
      </c>
      <c r="AC121" s="146">
        <v>7</v>
      </c>
      <c r="AZ121" s="146">
        <v>2</v>
      </c>
      <c r="BA121" s="146">
        <f t="shared" si="37"/>
        <v>0</v>
      </c>
      <c r="BB121" s="146">
        <f t="shared" si="38"/>
        <v>0</v>
      </c>
      <c r="BC121" s="146">
        <f t="shared" si="39"/>
        <v>0</v>
      </c>
      <c r="BD121" s="146">
        <f t="shared" si="40"/>
        <v>0</v>
      </c>
      <c r="BE121" s="146">
        <f t="shared" si="41"/>
        <v>0</v>
      </c>
      <c r="CA121" s="177">
        <v>1</v>
      </c>
      <c r="CB121" s="177">
        <v>7</v>
      </c>
      <c r="CZ121" s="146">
        <v>0</v>
      </c>
    </row>
    <row r="122" spans="1:104" x14ac:dyDescent="0.2">
      <c r="A122" s="171">
        <v>93</v>
      </c>
      <c r="B122" s="172" t="s">
        <v>296</v>
      </c>
      <c r="C122" s="173" t="s">
        <v>297</v>
      </c>
      <c r="D122" s="174" t="s">
        <v>85</v>
      </c>
      <c r="E122" s="175">
        <v>3</v>
      </c>
      <c r="F122" s="175"/>
      <c r="G122" s="176">
        <f t="shared" si="36"/>
        <v>0</v>
      </c>
      <c r="O122" s="170">
        <v>2</v>
      </c>
      <c r="AA122" s="146">
        <v>1</v>
      </c>
      <c r="AB122" s="146">
        <v>7</v>
      </c>
      <c r="AC122" s="146">
        <v>7</v>
      </c>
      <c r="AZ122" s="146">
        <v>2</v>
      </c>
      <c r="BA122" s="146">
        <f t="shared" si="37"/>
        <v>0</v>
      </c>
      <c r="BB122" s="146">
        <f t="shared" si="38"/>
        <v>0</v>
      </c>
      <c r="BC122" s="146">
        <f t="shared" si="39"/>
        <v>0</v>
      </c>
      <c r="BD122" s="146">
        <f t="shared" si="40"/>
        <v>0</v>
      </c>
      <c r="BE122" s="146">
        <f t="shared" si="41"/>
        <v>0</v>
      </c>
      <c r="CA122" s="177">
        <v>1</v>
      </c>
      <c r="CB122" s="177">
        <v>7</v>
      </c>
      <c r="CZ122" s="146">
        <v>0</v>
      </c>
    </row>
    <row r="123" spans="1:104" x14ac:dyDescent="0.2">
      <c r="A123" s="171">
        <v>94</v>
      </c>
      <c r="B123" s="172" t="s">
        <v>298</v>
      </c>
      <c r="C123" s="173" t="s">
        <v>299</v>
      </c>
      <c r="D123" s="174" t="s">
        <v>85</v>
      </c>
      <c r="E123" s="175">
        <v>11</v>
      </c>
      <c r="F123" s="175"/>
      <c r="G123" s="176">
        <f t="shared" si="36"/>
        <v>0</v>
      </c>
      <c r="O123" s="170">
        <v>2</v>
      </c>
      <c r="AA123" s="146">
        <v>1</v>
      </c>
      <c r="AB123" s="146">
        <v>7</v>
      </c>
      <c r="AC123" s="146">
        <v>7</v>
      </c>
      <c r="AZ123" s="146">
        <v>2</v>
      </c>
      <c r="BA123" s="146">
        <f t="shared" si="37"/>
        <v>0</v>
      </c>
      <c r="BB123" s="146">
        <f t="shared" si="38"/>
        <v>0</v>
      </c>
      <c r="BC123" s="146">
        <f t="shared" si="39"/>
        <v>0</v>
      </c>
      <c r="BD123" s="146">
        <f t="shared" si="40"/>
        <v>0</v>
      </c>
      <c r="BE123" s="146">
        <f t="shared" si="41"/>
        <v>0</v>
      </c>
      <c r="CA123" s="177">
        <v>1</v>
      </c>
      <c r="CB123" s="177">
        <v>7</v>
      </c>
      <c r="CZ123" s="146">
        <v>0</v>
      </c>
    </row>
    <row r="124" spans="1:104" x14ac:dyDescent="0.2">
      <c r="A124" s="171">
        <v>95</v>
      </c>
      <c r="B124" s="172" t="s">
        <v>300</v>
      </c>
      <c r="C124" s="173" t="s">
        <v>301</v>
      </c>
      <c r="D124" s="174" t="s">
        <v>85</v>
      </c>
      <c r="E124" s="175">
        <v>2</v>
      </c>
      <c r="F124" s="175"/>
      <c r="G124" s="176">
        <f t="shared" si="36"/>
        <v>0</v>
      </c>
      <c r="O124" s="170">
        <v>2</v>
      </c>
      <c r="AA124" s="146">
        <v>1</v>
      </c>
      <c r="AB124" s="146">
        <v>7</v>
      </c>
      <c r="AC124" s="146">
        <v>7</v>
      </c>
      <c r="AZ124" s="146">
        <v>2</v>
      </c>
      <c r="BA124" s="146">
        <f t="shared" si="37"/>
        <v>0</v>
      </c>
      <c r="BB124" s="146">
        <f t="shared" si="38"/>
        <v>0</v>
      </c>
      <c r="BC124" s="146">
        <f t="shared" si="39"/>
        <v>0</v>
      </c>
      <c r="BD124" s="146">
        <f t="shared" si="40"/>
        <v>0</v>
      </c>
      <c r="BE124" s="146">
        <f t="shared" si="41"/>
        <v>0</v>
      </c>
      <c r="CA124" s="177">
        <v>1</v>
      </c>
      <c r="CB124" s="177">
        <v>7</v>
      </c>
      <c r="CZ124" s="146">
        <v>0</v>
      </c>
    </row>
    <row r="125" spans="1:104" x14ac:dyDescent="0.2">
      <c r="A125" s="171">
        <v>96</v>
      </c>
      <c r="B125" s="172" t="s">
        <v>302</v>
      </c>
      <c r="C125" s="173" t="s">
        <v>303</v>
      </c>
      <c r="D125" s="174" t="s">
        <v>85</v>
      </c>
      <c r="E125" s="175">
        <v>10</v>
      </c>
      <c r="F125" s="175"/>
      <c r="G125" s="176">
        <f t="shared" si="36"/>
        <v>0</v>
      </c>
      <c r="O125" s="170">
        <v>2</v>
      </c>
      <c r="AA125" s="146">
        <v>1</v>
      </c>
      <c r="AB125" s="146">
        <v>7</v>
      </c>
      <c r="AC125" s="146">
        <v>7</v>
      </c>
      <c r="AZ125" s="146">
        <v>2</v>
      </c>
      <c r="BA125" s="146">
        <f t="shared" si="37"/>
        <v>0</v>
      </c>
      <c r="BB125" s="146">
        <f t="shared" si="38"/>
        <v>0</v>
      </c>
      <c r="BC125" s="146">
        <f t="shared" si="39"/>
        <v>0</v>
      </c>
      <c r="BD125" s="146">
        <f t="shared" si="40"/>
        <v>0</v>
      </c>
      <c r="BE125" s="146">
        <f t="shared" si="41"/>
        <v>0</v>
      </c>
      <c r="CA125" s="177">
        <v>1</v>
      </c>
      <c r="CB125" s="177">
        <v>7</v>
      </c>
      <c r="CZ125" s="146">
        <v>2.0000000000000001E-4</v>
      </c>
    </row>
    <row r="126" spans="1:104" x14ac:dyDescent="0.2">
      <c r="A126" s="171">
        <v>97</v>
      </c>
      <c r="B126" s="172" t="s">
        <v>304</v>
      </c>
      <c r="C126" s="173" t="s">
        <v>305</v>
      </c>
      <c r="D126" s="174" t="s">
        <v>85</v>
      </c>
      <c r="E126" s="175">
        <v>14</v>
      </c>
      <c r="F126" s="175"/>
      <c r="G126" s="176">
        <f t="shared" si="36"/>
        <v>0</v>
      </c>
      <c r="O126" s="170">
        <v>2</v>
      </c>
      <c r="AA126" s="146">
        <v>1</v>
      </c>
      <c r="AB126" s="146">
        <v>7</v>
      </c>
      <c r="AC126" s="146">
        <v>7</v>
      </c>
      <c r="AZ126" s="146">
        <v>2</v>
      </c>
      <c r="BA126" s="146">
        <f t="shared" si="37"/>
        <v>0</v>
      </c>
      <c r="BB126" s="146">
        <f t="shared" si="38"/>
        <v>0</v>
      </c>
      <c r="BC126" s="146">
        <f t="shared" si="39"/>
        <v>0</v>
      </c>
      <c r="BD126" s="146">
        <f t="shared" si="40"/>
        <v>0</v>
      </c>
      <c r="BE126" s="146">
        <f t="shared" si="41"/>
        <v>0</v>
      </c>
      <c r="CA126" s="177">
        <v>1</v>
      </c>
      <c r="CB126" s="177">
        <v>7</v>
      </c>
      <c r="CZ126" s="146">
        <v>4.0000000000000002E-4</v>
      </c>
    </row>
    <row r="127" spans="1:104" x14ac:dyDescent="0.2">
      <c r="A127" s="171">
        <v>98</v>
      </c>
      <c r="B127" s="172" t="s">
        <v>306</v>
      </c>
      <c r="C127" s="173" t="s">
        <v>307</v>
      </c>
      <c r="D127" s="174" t="s">
        <v>85</v>
      </c>
      <c r="E127" s="175">
        <v>10</v>
      </c>
      <c r="F127" s="175"/>
      <c r="G127" s="176">
        <f t="shared" si="36"/>
        <v>0</v>
      </c>
      <c r="O127" s="170">
        <v>2</v>
      </c>
      <c r="AA127" s="146">
        <v>1</v>
      </c>
      <c r="AB127" s="146">
        <v>7</v>
      </c>
      <c r="AC127" s="146">
        <v>7</v>
      </c>
      <c r="AZ127" s="146">
        <v>2</v>
      </c>
      <c r="BA127" s="146">
        <f t="shared" si="37"/>
        <v>0</v>
      </c>
      <c r="BB127" s="146">
        <f t="shared" si="38"/>
        <v>0</v>
      </c>
      <c r="BC127" s="146">
        <f t="shared" si="39"/>
        <v>0</v>
      </c>
      <c r="BD127" s="146">
        <f t="shared" si="40"/>
        <v>0</v>
      </c>
      <c r="BE127" s="146">
        <f t="shared" si="41"/>
        <v>0</v>
      </c>
      <c r="CA127" s="177">
        <v>1</v>
      </c>
      <c r="CB127" s="177">
        <v>7</v>
      </c>
      <c r="CZ127" s="146">
        <v>5.0000000000000001E-4</v>
      </c>
    </row>
    <row r="128" spans="1:104" x14ac:dyDescent="0.2">
      <c r="A128" s="171">
        <v>99</v>
      </c>
      <c r="B128" s="172" t="s">
        <v>308</v>
      </c>
      <c r="C128" s="173" t="s">
        <v>309</v>
      </c>
      <c r="D128" s="174" t="s">
        <v>85</v>
      </c>
      <c r="E128" s="175">
        <v>9</v>
      </c>
      <c r="F128" s="175"/>
      <c r="G128" s="176">
        <f t="shared" si="36"/>
        <v>0</v>
      </c>
      <c r="O128" s="170">
        <v>2</v>
      </c>
      <c r="AA128" s="146">
        <v>1</v>
      </c>
      <c r="AB128" s="146">
        <v>7</v>
      </c>
      <c r="AC128" s="146">
        <v>7</v>
      </c>
      <c r="AZ128" s="146">
        <v>2</v>
      </c>
      <c r="BA128" s="146">
        <f t="shared" si="37"/>
        <v>0</v>
      </c>
      <c r="BB128" s="146">
        <f t="shared" si="38"/>
        <v>0</v>
      </c>
      <c r="BC128" s="146">
        <f t="shared" si="39"/>
        <v>0</v>
      </c>
      <c r="BD128" s="146">
        <f t="shared" si="40"/>
        <v>0</v>
      </c>
      <c r="BE128" s="146">
        <f t="shared" si="41"/>
        <v>0</v>
      </c>
      <c r="CA128" s="177">
        <v>1</v>
      </c>
      <c r="CB128" s="177">
        <v>7</v>
      </c>
      <c r="CZ128" s="146">
        <v>6.9999999999999994E-5</v>
      </c>
    </row>
    <row r="129" spans="1:104" x14ac:dyDescent="0.2">
      <c r="A129" s="171">
        <v>100</v>
      </c>
      <c r="B129" s="172" t="s">
        <v>310</v>
      </c>
      <c r="C129" s="173" t="s">
        <v>311</v>
      </c>
      <c r="D129" s="174" t="s">
        <v>85</v>
      </c>
      <c r="E129" s="175">
        <v>5</v>
      </c>
      <c r="F129" s="175"/>
      <c r="G129" s="176">
        <f t="shared" si="36"/>
        <v>0</v>
      </c>
      <c r="O129" s="170">
        <v>2</v>
      </c>
      <c r="AA129" s="146">
        <v>1</v>
      </c>
      <c r="AB129" s="146">
        <v>7</v>
      </c>
      <c r="AC129" s="146">
        <v>7</v>
      </c>
      <c r="AZ129" s="146">
        <v>2</v>
      </c>
      <c r="BA129" s="146">
        <f t="shared" si="37"/>
        <v>0</v>
      </c>
      <c r="BB129" s="146">
        <f t="shared" si="38"/>
        <v>0</v>
      </c>
      <c r="BC129" s="146">
        <f t="shared" si="39"/>
        <v>0</v>
      </c>
      <c r="BD129" s="146">
        <f t="shared" si="40"/>
        <v>0</v>
      </c>
      <c r="BE129" s="146">
        <f t="shared" si="41"/>
        <v>0</v>
      </c>
      <c r="CA129" s="177">
        <v>1</v>
      </c>
      <c r="CB129" s="177">
        <v>7</v>
      </c>
      <c r="CZ129" s="146">
        <v>1.8000000000000001E-4</v>
      </c>
    </row>
    <row r="130" spans="1:104" x14ac:dyDescent="0.2">
      <c r="A130" s="171">
        <v>101</v>
      </c>
      <c r="B130" s="172" t="s">
        <v>312</v>
      </c>
      <c r="C130" s="173" t="s">
        <v>313</v>
      </c>
      <c r="D130" s="174" t="s">
        <v>85</v>
      </c>
      <c r="E130" s="175">
        <v>1</v>
      </c>
      <c r="F130" s="175"/>
      <c r="G130" s="176">
        <f t="shared" si="36"/>
        <v>0</v>
      </c>
      <c r="O130" s="170">
        <v>2</v>
      </c>
      <c r="AA130" s="146">
        <v>1</v>
      </c>
      <c r="AB130" s="146">
        <v>7</v>
      </c>
      <c r="AC130" s="146">
        <v>7</v>
      </c>
      <c r="AZ130" s="146">
        <v>2</v>
      </c>
      <c r="BA130" s="146">
        <f t="shared" si="37"/>
        <v>0</v>
      </c>
      <c r="BB130" s="146">
        <f t="shared" si="38"/>
        <v>0</v>
      </c>
      <c r="BC130" s="146">
        <f t="shared" si="39"/>
        <v>0</v>
      </c>
      <c r="BD130" s="146">
        <f t="shared" si="40"/>
        <v>0</v>
      </c>
      <c r="BE130" s="146">
        <f t="shared" si="41"/>
        <v>0</v>
      </c>
      <c r="CA130" s="177">
        <v>1</v>
      </c>
      <c r="CB130" s="177">
        <v>7</v>
      </c>
      <c r="CZ130" s="146">
        <v>4.8000000000000001E-4</v>
      </c>
    </row>
    <row r="131" spans="1:104" x14ac:dyDescent="0.2">
      <c r="A131" s="171">
        <v>102</v>
      </c>
      <c r="B131" s="172" t="s">
        <v>314</v>
      </c>
      <c r="C131" s="173" t="s">
        <v>315</v>
      </c>
      <c r="D131" s="174" t="s">
        <v>85</v>
      </c>
      <c r="E131" s="175">
        <v>15</v>
      </c>
      <c r="F131" s="175"/>
      <c r="G131" s="176">
        <f t="shared" si="36"/>
        <v>0</v>
      </c>
      <c r="O131" s="170">
        <v>2</v>
      </c>
      <c r="AA131" s="146">
        <v>1</v>
      </c>
      <c r="AB131" s="146">
        <v>7</v>
      </c>
      <c r="AC131" s="146">
        <v>7</v>
      </c>
      <c r="AZ131" s="146">
        <v>2</v>
      </c>
      <c r="BA131" s="146">
        <f t="shared" si="37"/>
        <v>0</v>
      </c>
      <c r="BB131" s="146">
        <f t="shared" si="38"/>
        <v>0</v>
      </c>
      <c r="BC131" s="146">
        <f t="shared" si="39"/>
        <v>0</v>
      </c>
      <c r="BD131" s="146">
        <f t="shared" si="40"/>
        <v>0</v>
      </c>
      <c r="BE131" s="146">
        <f t="shared" si="41"/>
        <v>0</v>
      </c>
      <c r="CA131" s="177">
        <v>1</v>
      </c>
      <c r="CB131" s="177">
        <v>7</v>
      </c>
      <c r="CZ131" s="146">
        <v>6.8000000000000005E-4</v>
      </c>
    </row>
    <row r="132" spans="1:104" x14ac:dyDescent="0.2">
      <c r="A132" s="171">
        <v>103</v>
      </c>
      <c r="B132" s="172" t="s">
        <v>316</v>
      </c>
      <c r="C132" s="173" t="s">
        <v>317</v>
      </c>
      <c r="D132" s="174" t="s">
        <v>85</v>
      </c>
      <c r="E132" s="175">
        <v>3</v>
      </c>
      <c r="F132" s="175"/>
      <c r="G132" s="176">
        <f t="shared" si="36"/>
        <v>0</v>
      </c>
      <c r="O132" s="170">
        <v>2</v>
      </c>
      <c r="AA132" s="146">
        <v>1</v>
      </c>
      <c r="AB132" s="146">
        <v>7</v>
      </c>
      <c r="AC132" s="146">
        <v>7</v>
      </c>
      <c r="AZ132" s="146">
        <v>2</v>
      </c>
      <c r="BA132" s="146">
        <f t="shared" si="37"/>
        <v>0</v>
      </c>
      <c r="BB132" s="146">
        <f t="shared" si="38"/>
        <v>0</v>
      </c>
      <c r="BC132" s="146">
        <f t="shared" si="39"/>
        <v>0</v>
      </c>
      <c r="BD132" s="146">
        <f t="shared" si="40"/>
        <v>0</v>
      </c>
      <c r="BE132" s="146">
        <f t="shared" si="41"/>
        <v>0</v>
      </c>
      <c r="CA132" s="177">
        <v>1</v>
      </c>
      <c r="CB132" s="177">
        <v>7</v>
      </c>
      <c r="CZ132" s="146">
        <v>1.0399999999999999E-3</v>
      </c>
    </row>
    <row r="133" spans="1:104" x14ac:dyDescent="0.2">
      <c r="A133" s="171">
        <v>104</v>
      </c>
      <c r="B133" s="172" t="s">
        <v>318</v>
      </c>
      <c r="C133" s="173" t="s">
        <v>319</v>
      </c>
      <c r="D133" s="174" t="s">
        <v>85</v>
      </c>
      <c r="E133" s="175">
        <v>1</v>
      </c>
      <c r="F133" s="175"/>
      <c r="G133" s="176">
        <f t="shared" si="36"/>
        <v>0</v>
      </c>
      <c r="O133" s="170">
        <v>2</v>
      </c>
      <c r="AA133" s="146">
        <v>1</v>
      </c>
      <c r="AB133" s="146">
        <v>7</v>
      </c>
      <c r="AC133" s="146">
        <v>7</v>
      </c>
      <c r="AZ133" s="146">
        <v>2</v>
      </c>
      <c r="BA133" s="146">
        <f t="shared" si="37"/>
        <v>0</v>
      </c>
      <c r="BB133" s="146">
        <f t="shared" si="38"/>
        <v>0</v>
      </c>
      <c r="BC133" s="146">
        <f t="shared" si="39"/>
        <v>0</v>
      </c>
      <c r="BD133" s="146">
        <f t="shared" si="40"/>
        <v>0</v>
      </c>
      <c r="BE133" s="146">
        <f t="shared" si="41"/>
        <v>0</v>
      </c>
      <c r="CA133" s="177">
        <v>1</v>
      </c>
      <c r="CB133" s="177">
        <v>7</v>
      </c>
      <c r="CZ133" s="146">
        <v>1.4999999999999999E-4</v>
      </c>
    </row>
    <row r="134" spans="1:104" x14ac:dyDescent="0.2">
      <c r="A134" s="171">
        <v>105</v>
      </c>
      <c r="B134" s="172" t="s">
        <v>320</v>
      </c>
      <c r="C134" s="173" t="s">
        <v>321</v>
      </c>
      <c r="D134" s="174" t="s">
        <v>85</v>
      </c>
      <c r="E134" s="175">
        <v>4</v>
      </c>
      <c r="F134" s="175"/>
      <c r="G134" s="176">
        <f t="shared" si="36"/>
        <v>0</v>
      </c>
      <c r="O134" s="170">
        <v>2</v>
      </c>
      <c r="AA134" s="146">
        <v>1</v>
      </c>
      <c r="AB134" s="146">
        <v>7</v>
      </c>
      <c r="AC134" s="146">
        <v>7</v>
      </c>
      <c r="AZ134" s="146">
        <v>2</v>
      </c>
      <c r="BA134" s="146">
        <f t="shared" si="37"/>
        <v>0</v>
      </c>
      <c r="BB134" s="146">
        <f t="shared" si="38"/>
        <v>0</v>
      </c>
      <c r="BC134" s="146">
        <f t="shared" si="39"/>
        <v>0</v>
      </c>
      <c r="BD134" s="146">
        <f t="shared" si="40"/>
        <v>0</v>
      </c>
      <c r="BE134" s="146">
        <f t="shared" si="41"/>
        <v>0</v>
      </c>
      <c r="CA134" s="177">
        <v>1</v>
      </c>
      <c r="CB134" s="177">
        <v>7</v>
      </c>
      <c r="CZ134" s="146">
        <v>5.5000000000000003E-4</v>
      </c>
    </row>
    <row r="135" spans="1:104" x14ac:dyDescent="0.2">
      <c r="A135" s="171">
        <v>106</v>
      </c>
      <c r="B135" s="172" t="s">
        <v>322</v>
      </c>
      <c r="C135" s="173" t="s">
        <v>323</v>
      </c>
      <c r="D135" s="174" t="s">
        <v>85</v>
      </c>
      <c r="E135" s="175">
        <v>1</v>
      </c>
      <c r="F135" s="175"/>
      <c r="G135" s="176">
        <f t="shared" si="36"/>
        <v>0</v>
      </c>
      <c r="O135" s="170">
        <v>2</v>
      </c>
      <c r="AA135" s="146">
        <v>1</v>
      </c>
      <c r="AB135" s="146">
        <v>7</v>
      </c>
      <c r="AC135" s="146">
        <v>7</v>
      </c>
      <c r="AZ135" s="146">
        <v>2</v>
      </c>
      <c r="BA135" s="146">
        <f t="shared" si="37"/>
        <v>0</v>
      </c>
      <c r="BB135" s="146">
        <f t="shared" si="38"/>
        <v>0</v>
      </c>
      <c r="BC135" s="146">
        <f t="shared" si="39"/>
        <v>0</v>
      </c>
      <c r="BD135" s="146">
        <f t="shared" si="40"/>
        <v>0</v>
      </c>
      <c r="BE135" s="146">
        <f t="shared" si="41"/>
        <v>0</v>
      </c>
      <c r="CA135" s="177">
        <v>1</v>
      </c>
      <c r="CB135" s="177">
        <v>7</v>
      </c>
      <c r="CZ135" s="146">
        <v>6.8000000000000005E-4</v>
      </c>
    </row>
    <row r="136" spans="1:104" x14ac:dyDescent="0.2">
      <c r="A136" s="171">
        <v>107</v>
      </c>
      <c r="B136" s="172" t="s">
        <v>324</v>
      </c>
      <c r="C136" s="173" t="s">
        <v>325</v>
      </c>
      <c r="D136" s="174" t="s">
        <v>85</v>
      </c>
      <c r="E136" s="175">
        <v>10</v>
      </c>
      <c r="F136" s="175"/>
      <c r="G136" s="176">
        <f t="shared" si="36"/>
        <v>0</v>
      </c>
      <c r="O136" s="170">
        <v>2</v>
      </c>
      <c r="AA136" s="146">
        <v>1</v>
      </c>
      <c r="AB136" s="146">
        <v>7</v>
      </c>
      <c r="AC136" s="146">
        <v>7</v>
      </c>
      <c r="AZ136" s="146">
        <v>2</v>
      </c>
      <c r="BA136" s="146">
        <f t="shared" si="37"/>
        <v>0</v>
      </c>
      <c r="BB136" s="146">
        <f t="shared" si="38"/>
        <v>0</v>
      </c>
      <c r="BC136" s="146">
        <f t="shared" si="39"/>
        <v>0</v>
      </c>
      <c r="BD136" s="146">
        <f t="shared" si="40"/>
        <v>0</v>
      </c>
      <c r="BE136" s="146">
        <f t="shared" si="41"/>
        <v>0</v>
      </c>
      <c r="CA136" s="177">
        <v>1</v>
      </c>
      <c r="CB136" s="177">
        <v>7</v>
      </c>
      <c r="CZ136" s="146">
        <v>1.1E-4</v>
      </c>
    </row>
    <row r="137" spans="1:104" x14ac:dyDescent="0.2">
      <c r="A137" s="171">
        <v>108</v>
      </c>
      <c r="B137" s="172" t="s">
        <v>326</v>
      </c>
      <c r="C137" s="173" t="s">
        <v>327</v>
      </c>
      <c r="D137" s="174" t="s">
        <v>85</v>
      </c>
      <c r="E137" s="175">
        <v>14</v>
      </c>
      <c r="F137" s="175"/>
      <c r="G137" s="176">
        <f t="shared" si="36"/>
        <v>0</v>
      </c>
      <c r="O137" s="170">
        <v>2</v>
      </c>
      <c r="AA137" s="146">
        <v>1</v>
      </c>
      <c r="AB137" s="146">
        <v>7</v>
      </c>
      <c r="AC137" s="146">
        <v>7</v>
      </c>
      <c r="AZ137" s="146">
        <v>2</v>
      </c>
      <c r="BA137" s="146">
        <f t="shared" si="37"/>
        <v>0</v>
      </c>
      <c r="BB137" s="146">
        <f t="shared" si="38"/>
        <v>0</v>
      </c>
      <c r="BC137" s="146">
        <f t="shared" si="39"/>
        <v>0</v>
      </c>
      <c r="BD137" s="146">
        <f t="shared" si="40"/>
        <v>0</v>
      </c>
      <c r="BE137" s="146">
        <f t="shared" si="41"/>
        <v>0</v>
      </c>
      <c r="CA137" s="177">
        <v>1</v>
      </c>
      <c r="CB137" s="177">
        <v>7</v>
      </c>
      <c r="CZ137" s="146">
        <v>4.6999999999999999E-4</v>
      </c>
    </row>
    <row r="138" spans="1:104" x14ac:dyDescent="0.2">
      <c r="A138" s="171">
        <v>109</v>
      </c>
      <c r="B138" s="172" t="s">
        <v>328</v>
      </c>
      <c r="C138" s="173" t="s">
        <v>329</v>
      </c>
      <c r="D138" s="174" t="s">
        <v>85</v>
      </c>
      <c r="E138" s="175">
        <v>1</v>
      </c>
      <c r="F138" s="175"/>
      <c r="G138" s="176">
        <f t="shared" si="36"/>
        <v>0</v>
      </c>
      <c r="O138" s="170">
        <v>2</v>
      </c>
      <c r="AA138" s="146">
        <v>1</v>
      </c>
      <c r="AB138" s="146">
        <v>7</v>
      </c>
      <c r="AC138" s="146">
        <v>7</v>
      </c>
      <c r="AZ138" s="146">
        <v>2</v>
      </c>
      <c r="BA138" s="146">
        <f t="shared" si="37"/>
        <v>0</v>
      </c>
      <c r="BB138" s="146">
        <f t="shared" si="38"/>
        <v>0</v>
      </c>
      <c r="BC138" s="146">
        <f t="shared" si="39"/>
        <v>0</v>
      </c>
      <c r="BD138" s="146">
        <f t="shared" si="40"/>
        <v>0</v>
      </c>
      <c r="BE138" s="146">
        <f t="shared" si="41"/>
        <v>0</v>
      </c>
      <c r="CA138" s="177">
        <v>1</v>
      </c>
      <c r="CB138" s="177">
        <v>7</v>
      </c>
      <c r="CZ138" s="146">
        <v>1.6000000000000001E-4</v>
      </c>
    </row>
    <row r="139" spans="1:104" x14ac:dyDescent="0.2">
      <c r="A139" s="171">
        <v>110</v>
      </c>
      <c r="B139" s="172" t="s">
        <v>330</v>
      </c>
      <c r="C139" s="173" t="s">
        <v>331</v>
      </c>
      <c r="D139" s="174" t="s">
        <v>85</v>
      </c>
      <c r="E139" s="175">
        <v>2</v>
      </c>
      <c r="F139" s="175"/>
      <c r="G139" s="176">
        <f t="shared" si="36"/>
        <v>0</v>
      </c>
      <c r="O139" s="170">
        <v>2</v>
      </c>
      <c r="AA139" s="146">
        <v>1</v>
      </c>
      <c r="AB139" s="146">
        <v>7</v>
      </c>
      <c r="AC139" s="146">
        <v>7</v>
      </c>
      <c r="AZ139" s="146">
        <v>2</v>
      </c>
      <c r="BA139" s="146">
        <f t="shared" si="37"/>
        <v>0</v>
      </c>
      <c r="BB139" s="146">
        <f t="shared" si="38"/>
        <v>0</v>
      </c>
      <c r="BC139" s="146">
        <f t="shared" si="39"/>
        <v>0</v>
      </c>
      <c r="BD139" s="146">
        <f t="shared" si="40"/>
        <v>0</v>
      </c>
      <c r="BE139" s="146">
        <f t="shared" si="41"/>
        <v>0</v>
      </c>
      <c r="CA139" s="177">
        <v>1</v>
      </c>
      <c r="CB139" s="177">
        <v>7</v>
      </c>
      <c r="CZ139" s="146">
        <v>4.6000000000000001E-4</v>
      </c>
    </row>
    <row r="140" spans="1:104" x14ac:dyDescent="0.2">
      <c r="A140" s="171">
        <v>111</v>
      </c>
      <c r="B140" s="172" t="s">
        <v>332</v>
      </c>
      <c r="C140" s="173" t="s">
        <v>333</v>
      </c>
      <c r="D140" s="174" t="s">
        <v>85</v>
      </c>
      <c r="E140" s="175">
        <v>4</v>
      </c>
      <c r="F140" s="175"/>
      <c r="G140" s="176">
        <f t="shared" si="36"/>
        <v>0</v>
      </c>
      <c r="O140" s="170">
        <v>2</v>
      </c>
      <c r="AA140" s="146">
        <v>1</v>
      </c>
      <c r="AB140" s="146">
        <v>7</v>
      </c>
      <c r="AC140" s="146">
        <v>7</v>
      </c>
      <c r="AZ140" s="146">
        <v>2</v>
      </c>
      <c r="BA140" s="146">
        <f t="shared" si="37"/>
        <v>0</v>
      </c>
      <c r="BB140" s="146">
        <f t="shared" si="38"/>
        <v>0</v>
      </c>
      <c r="BC140" s="146">
        <f t="shared" si="39"/>
        <v>0</v>
      </c>
      <c r="BD140" s="146">
        <f t="shared" si="40"/>
        <v>0</v>
      </c>
      <c r="BE140" s="146">
        <f t="shared" si="41"/>
        <v>0</v>
      </c>
      <c r="CA140" s="177">
        <v>1</v>
      </c>
      <c r="CB140" s="177">
        <v>7</v>
      </c>
      <c r="CZ140" s="146">
        <v>5.5999999999999995E-4</v>
      </c>
    </row>
    <row r="141" spans="1:104" x14ac:dyDescent="0.2">
      <c r="A141" s="171">
        <v>112</v>
      </c>
      <c r="B141" s="172" t="s">
        <v>334</v>
      </c>
      <c r="C141" s="173" t="s">
        <v>335</v>
      </c>
      <c r="D141" s="174" t="s">
        <v>85</v>
      </c>
      <c r="E141" s="175">
        <v>1</v>
      </c>
      <c r="F141" s="175"/>
      <c r="G141" s="176">
        <f t="shared" si="36"/>
        <v>0</v>
      </c>
      <c r="O141" s="170">
        <v>2</v>
      </c>
      <c r="AA141" s="146">
        <v>1</v>
      </c>
      <c r="AB141" s="146">
        <v>7</v>
      </c>
      <c r="AC141" s="146">
        <v>7</v>
      </c>
      <c r="AZ141" s="146">
        <v>2</v>
      </c>
      <c r="BA141" s="146">
        <f t="shared" si="37"/>
        <v>0</v>
      </c>
      <c r="BB141" s="146">
        <f t="shared" si="38"/>
        <v>0</v>
      </c>
      <c r="BC141" s="146">
        <f t="shared" si="39"/>
        <v>0</v>
      </c>
      <c r="BD141" s="146">
        <f t="shared" si="40"/>
        <v>0</v>
      </c>
      <c r="BE141" s="146">
        <f t="shared" si="41"/>
        <v>0</v>
      </c>
      <c r="CA141" s="177">
        <v>1</v>
      </c>
      <c r="CB141" s="177">
        <v>7</v>
      </c>
      <c r="CZ141" s="146">
        <v>8.4000000000000003E-4</v>
      </c>
    </row>
    <row r="142" spans="1:104" x14ac:dyDescent="0.2">
      <c r="A142" s="171">
        <v>113</v>
      </c>
      <c r="B142" s="172" t="s">
        <v>336</v>
      </c>
      <c r="C142" s="173" t="s">
        <v>337</v>
      </c>
      <c r="D142" s="174" t="s">
        <v>85</v>
      </c>
      <c r="E142" s="175">
        <v>2</v>
      </c>
      <c r="F142" s="175"/>
      <c r="G142" s="176">
        <f t="shared" si="36"/>
        <v>0</v>
      </c>
      <c r="O142" s="170">
        <v>2</v>
      </c>
      <c r="AA142" s="146">
        <v>1</v>
      </c>
      <c r="AB142" s="146">
        <v>7</v>
      </c>
      <c r="AC142" s="146">
        <v>7</v>
      </c>
      <c r="AZ142" s="146">
        <v>2</v>
      </c>
      <c r="BA142" s="146">
        <f t="shared" si="37"/>
        <v>0</v>
      </c>
      <c r="BB142" s="146">
        <f t="shared" si="38"/>
        <v>0</v>
      </c>
      <c r="BC142" s="146">
        <f t="shared" si="39"/>
        <v>0</v>
      </c>
      <c r="BD142" s="146">
        <f t="shared" si="40"/>
        <v>0</v>
      </c>
      <c r="BE142" s="146">
        <f t="shared" si="41"/>
        <v>0</v>
      </c>
      <c r="CA142" s="177">
        <v>1</v>
      </c>
      <c r="CB142" s="177">
        <v>7</v>
      </c>
      <c r="CZ142" s="146">
        <v>7.5000000000000002E-4</v>
      </c>
    </row>
    <row r="143" spans="1:104" x14ac:dyDescent="0.2">
      <c r="A143" s="171">
        <v>114</v>
      </c>
      <c r="B143" s="172" t="s">
        <v>338</v>
      </c>
      <c r="C143" s="173" t="s">
        <v>339</v>
      </c>
      <c r="D143" s="174" t="s">
        <v>85</v>
      </c>
      <c r="E143" s="175">
        <v>9</v>
      </c>
      <c r="F143" s="175"/>
      <c r="G143" s="176">
        <f t="shared" si="36"/>
        <v>0</v>
      </c>
      <c r="O143" s="170">
        <v>2</v>
      </c>
      <c r="AA143" s="146">
        <v>1</v>
      </c>
      <c r="AB143" s="146">
        <v>7</v>
      </c>
      <c r="AC143" s="146">
        <v>7</v>
      </c>
      <c r="AZ143" s="146">
        <v>2</v>
      </c>
      <c r="BA143" s="146">
        <f t="shared" si="37"/>
        <v>0</v>
      </c>
      <c r="BB143" s="146">
        <f t="shared" si="38"/>
        <v>0</v>
      </c>
      <c r="BC143" s="146">
        <f t="shared" si="39"/>
        <v>0</v>
      </c>
      <c r="BD143" s="146">
        <f t="shared" si="40"/>
        <v>0</v>
      </c>
      <c r="BE143" s="146">
        <f t="shared" si="41"/>
        <v>0</v>
      </c>
      <c r="CA143" s="177">
        <v>1</v>
      </c>
      <c r="CB143" s="177">
        <v>7</v>
      </c>
      <c r="CZ143" s="146">
        <v>6.7000000000000002E-4</v>
      </c>
    </row>
    <row r="144" spans="1:104" x14ac:dyDescent="0.2">
      <c r="A144" s="171">
        <v>115</v>
      </c>
      <c r="B144" s="172" t="s">
        <v>340</v>
      </c>
      <c r="C144" s="173" t="s">
        <v>341</v>
      </c>
      <c r="D144" s="174" t="s">
        <v>85</v>
      </c>
      <c r="E144" s="175">
        <v>3</v>
      </c>
      <c r="F144" s="175"/>
      <c r="G144" s="176">
        <f t="shared" si="36"/>
        <v>0</v>
      </c>
      <c r="O144" s="170">
        <v>2</v>
      </c>
      <c r="AA144" s="146">
        <v>1</v>
      </c>
      <c r="AB144" s="146">
        <v>7</v>
      </c>
      <c r="AC144" s="146">
        <v>7</v>
      </c>
      <c r="AZ144" s="146">
        <v>2</v>
      </c>
      <c r="BA144" s="146">
        <f t="shared" si="37"/>
        <v>0</v>
      </c>
      <c r="BB144" s="146">
        <f t="shared" si="38"/>
        <v>0</v>
      </c>
      <c r="BC144" s="146">
        <f t="shared" si="39"/>
        <v>0</v>
      </c>
      <c r="BD144" s="146">
        <f t="shared" si="40"/>
        <v>0</v>
      </c>
      <c r="BE144" s="146">
        <f t="shared" si="41"/>
        <v>0</v>
      </c>
      <c r="CA144" s="177">
        <v>1</v>
      </c>
      <c r="CB144" s="177">
        <v>7</v>
      </c>
      <c r="CZ144" s="146">
        <v>2.5200000000000001E-3</v>
      </c>
    </row>
    <row r="145" spans="1:104" x14ac:dyDescent="0.2">
      <c r="A145" s="171">
        <v>116</v>
      </c>
      <c r="B145" s="172" t="s">
        <v>342</v>
      </c>
      <c r="C145" s="173" t="s">
        <v>343</v>
      </c>
      <c r="D145" s="174" t="s">
        <v>85</v>
      </c>
      <c r="E145" s="175">
        <v>2</v>
      </c>
      <c r="F145" s="175"/>
      <c r="G145" s="176">
        <f t="shared" si="36"/>
        <v>0</v>
      </c>
      <c r="O145" s="170">
        <v>2</v>
      </c>
      <c r="AA145" s="146">
        <v>1</v>
      </c>
      <c r="AB145" s="146">
        <v>0</v>
      </c>
      <c r="AC145" s="146">
        <v>0</v>
      </c>
      <c r="AZ145" s="146">
        <v>2</v>
      </c>
      <c r="BA145" s="146">
        <f t="shared" si="37"/>
        <v>0</v>
      </c>
      <c r="BB145" s="146">
        <f t="shared" si="38"/>
        <v>0</v>
      </c>
      <c r="BC145" s="146">
        <f t="shared" si="39"/>
        <v>0</v>
      </c>
      <c r="BD145" s="146">
        <f t="shared" si="40"/>
        <v>0</v>
      </c>
      <c r="BE145" s="146">
        <f t="shared" si="41"/>
        <v>0</v>
      </c>
      <c r="CA145" s="177">
        <v>1</v>
      </c>
      <c r="CB145" s="177">
        <v>0</v>
      </c>
      <c r="CZ145" s="146">
        <v>2.0000000000000001E-4</v>
      </c>
    </row>
    <row r="146" spans="1:104" x14ac:dyDescent="0.2">
      <c r="A146" s="171">
        <v>117</v>
      </c>
      <c r="B146" s="172" t="s">
        <v>344</v>
      </c>
      <c r="C146" s="173" t="s">
        <v>345</v>
      </c>
      <c r="D146" s="174" t="s">
        <v>85</v>
      </c>
      <c r="E146" s="175">
        <v>2</v>
      </c>
      <c r="F146" s="175"/>
      <c r="G146" s="176">
        <f t="shared" si="36"/>
        <v>0</v>
      </c>
      <c r="O146" s="170">
        <v>2</v>
      </c>
      <c r="AA146" s="146">
        <v>1</v>
      </c>
      <c r="AB146" s="146">
        <v>7</v>
      </c>
      <c r="AC146" s="146">
        <v>7</v>
      </c>
      <c r="AZ146" s="146">
        <v>2</v>
      </c>
      <c r="BA146" s="146">
        <f t="shared" si="37"/>
        <v>0</v>
      </c>
      <c r="BB146" s="146">
        <f t="shared" si="38"/>
        <v>0</v>
      </c>
      <c r="BC146" s="146">
        <f t="shared" si="39"/>
        <v>0</v>
      </c>
      <c r="BD146" s="146">
        <f t="shared" si="40"/>
        <v>0</v>
      </c>
      <c r="BE146" s="146">
        <f t="shared" si="41"/>
        <v>0</v>
      </c>
      <c r="CA146" s="177">
        <v>1</v>
      </c>
      <c r="CB146" s="177">
        <v>7</v>
      </c>
      <c r="CZ146" s="146">
        <v>2.5500000000000002E-3</v>
      </c>
    </row>
    <row r="147" spans="1:104" x14ac:dyDescent="0.2">
      <c r="A147" s="171">
        <v>118</v>
      </c>
      <c r="B147" s="172" t="s">
        <v>346</v>
      </c>
      <c r="C147" s="173" t="s">
        <v>347</v>
      </c>
      <c r="D147" s="174" t="s">
        <v>85</v>
      </c>
      <c r="E147" s="175">
        <v>2</v>
      </c>
      <c r="F147" s="175"/>
      <c r="G147" s="176">
        <f t="shared" si="36"/>
        <v>0</v>
      </c>
      <c r="O147" s="170">
        <v>2</v>
      </c>
      <c r="AA147" s="146">
        <v>1</v>
      </c>
      <c r="AB147" s="146">
        <v>7</v>
      </c>
      <c r="AC147" s="146">
        <v>7</v>
      </c>
      <c r="AZ147" s="146">
        <v>2</v>
      </c>
      <c r="BA147" s="146">
        <f t="shared" si="37"/>
        <v>0</v>
      </c>
      <c r="BB147" s="146">
        <f t="shared" si="38"/>
        <v>0</v>
      </c>
      <c r="BC147" s="146">
        <f t="shared" si="39"/>
        <v>0</v>
      </c>
      <c r="BD147" s="146">
        <f t="shared" si="40"/>
        <v>0</v>
      </c>
      <c r="BE147" s="146">
        <f t="shared" si="41"/>
        <v>0</v>
      </c>
      <c r="CA147" s="177">
        <v>1</v>
      </c>
      <c r="CB147" s="177">
        <v>7</v>
      </c>
      <c r="CZ147" s="146">
        <v>2.4000000000000001E-4</v>
      </c>
    </row>
    <row r="148" spans="1:104" x14ac:dyDescent="0.2">
      <c r="A148" s="171">
        <v>119</v>
      </c>
      <c r="B148" s="172" t="s">
        <v>348</v>
      </c>
      <c r="C148" s="173" t="s">
        <v>349</v>
      </c>
      <c r="D148" s="174" t="s">
        <v>62</v>
      </c>
      <c r="E148" s="175"/>
      <c r="F148" s="175"/>
      <c r="G148" s="176">
        <f t="shared" si="36"/>
        <v>0</v>
      </c>
      <c r="O148" s="170">
        <v>2</v>
      </c>
      <c r="AA148" s="146">
        <v>7</v>
      </c>
      <c r="AB148" s="146">
        <v>1002</v>
      </c>
      <c r="AC148" s="146">
        <v>5</v>
      </c>
      <c r="AZ148" s="146">
        <v>2</v>
      </c>
      <c r="BA148" s="146">
        <f t="shared" si="37"/>
        <v>0</v>
      </c>
      <c r="BB148" s="146">
        <f t="shared" si="38"/>
        <v>0</v>
      </c>
      <c r="BC148" s="146">
        <f t="shared" si="39"/>
        <v>0</v>
      </c>
      <c r="BD148" s="146">
        <f t="shared" si="40"/>
        <v>0</v>
      </c>
      <c r="BE148" s="146">
        <f t="shared" si="41"/>
        <v>0</v>
      </c>
      <c r="CA148" s="177">
        <v>7</v>
      </c>
      <c r="CB148" s="177">
        <v>1002</v>
      </c>
      <c r="CZ148" s="146">
        <v>0</v>
      </c>
    </row>
    <row r="149" spans="1:104" x14ac:dyDescent="0.2">
      <c r="A149" s="178"/>
      <c r="B149" s="179" t="s">
        <v>75</v>
      </c>
      <c r="C149" s="180" t="str">
        <f>CONCATENATE(B113," ",C113)</f>
        <v>734 Armatury</v>
      </c>
      <c r="D149" s="181"/>
      <c r="E149" s="182"/>
      <c r="F149" s="183"/>
      <c r="G149" s="184">
        <f>SUM(G113:G148)</f>
        <v>0</v>
      </c>
      <c r="O149" s="170">
        <v>4</v>
      </c>
      <c r="BA149" s="185">
        <f>SUM(BA113:BA148)</f>
        <v>0</v>
      </c>
      <c r="BB149" s="185">
        <f>SUM(BB113:BB148)</f>
        <v>0</v>
      </c>
      <c r="BC149" s="185">
        <f>SUM(BC113:BC148)</f>
        <v>0</v>
      </c>
      <c r="BD149" s="185">
        <f>SUM(BD113:BD148)</f>
        <v>0</v>
      </c>
      <c r="BE149" s="185">
        <f>SUM(BE113:BE148)</f>
        <v>0</v>
      </c>
    </row>
    <row r="150" spans="1:104" x14ac:dyDescent="0.2">
      <c r="A150" s="163" t="s">
        <v>74</v>
      </c>
      <c r="B150" s="164" t="s">
        <v>350</v>
      </c>
      <c r="C150" s="165" t="s">
        <v>351</v>
      </c>
      <c r="D150" s="166"/>
      <c r="E150" s="167"/>
      <c r="F150" s="167"/>
      <c r="G150" s="168"/>
      <c r="H150" s="169"/>
      <c r="I150" s="169"/>
      <c r="O150" s="170">
        <v>1</v>
      </c>
    </row>
    <row r="151" spans="1:104" x14ac:dyDescent="0.2">
      <c r="A151" s="171">
        <v>120</v>
      </c>
      <c r="B151" s="172" t="s">
        <v>352</v>
      </c>
      <c r="C151" s="173" t="s">
        <v>353</v>
      </c>
      <c r="D151" s="174" t="s">
        <v>354</v>
      </c>
      <c r="E151" s="175">
        <v>75</v>
      </c>
      <c r="F151" s="175"/>
      <c r="G151" s="176">
        <f>E151*F151</f>
        <v>0</v>
      </c>
      <c r="O151" s="170">
        <v>2</v>
      </c>
      <c r="AA151" s="146">
        <v>11</v>
      </c>
      <c r="AB151" s="146">
        <v>3</v>
      </c>
      <c r="AC151" s="146">
        <v>116</v>
      </c>
      <c r="AZ151" s="146">
        <v>2</v>
      </c>
      <c r="BA151" s="146">
        <f>IF(AZ151=1,G151,0)</f>
        <v>0</v>
      </c>
      <c r="BB151" s="146">
        <f>IF(AZ151=2,G151,0)</f>
        <v>0</v>
      </c>
      <c r="BC151" s="146">
        <f>IF(AZ151=3,G151,0)</f>
        <v>0</v>
      </c>
      <c r="BD151" s="146">
        <f>IF(AZ151=4,G151,0)</f>
        <v>0</v>
      </c>
      <c r="BE151" s="146">
        <f>IF(AZ151=5,G151,0)</f>
        <v>0</v>
      </c>
      <c r="CA151" s="177">
        <v>11</v>
      </c>
      <c r="CB151" s="177">
        <v>3</v>
      </c>
      <c r="CZ151" s="146">
        <v>0</v>
      </c>
    </row>
    <row r="152" spans="1:104" ht="22.5" x14ac:dyDescent="0.2">
      <c r="A152" s="171">
        <v>121</v>
      </c>
      <c r="B152" s="172" t="s">
        <v>355</v>
      </c>
      <c r="C152" s="173" t="s">
        <v>356</v>
      </c>
      <c r="D152" s="174" t="s">
        <v>157</v>
      </c>
      <c r="E152" s="175">
        <v>1</v>
      </c>
      <c r="F152" s="175"/>
      <c r="G152" s="176">
        <f>E152*F152</f>
        <v>0</v>
      </c>
      <c r="O152" s="170">
        <v>2</v>
      </c>
      <c r="AA152" s="146">
        <v>11</v>
      </c>
      <c r="AB152" s="146">
        <v>3</v>
      </c>
      <c r="AC152" s="146">
        <v>140</v>
      </c>
      <c r="AZ152" s="146">
        <v>2</v>
      </c>
      <c r="BA152" s="146">
        <f>IF(AZ152=1,G152,0)</f>
        <v>0</v>
      </c>
      <c r="BB152" s="146">
        <f>IF(AZ152=2,G152,0)</f>
        <v>0</v>
      </c>
      <c r="BC152" s="146">
        <f>IF(AZ152=3,G152,0)</f>
        <v>0</v>
      </c>
      <c r="BD152" s="146">
        <f>IF(AZ152=4,G152,0)</f>
        <v>0</v>
      </c>
      <c r="BE152" s="146">
        <f>IF(AZ152=5,G152,0)</f>
        <v>0</v>
      </c>
      <c r="CA152" s="177">
        <v>11</v>
      </c>
      <c r="CB152" s="177">
        <v>3</v>
      </c>
      <c r="CZ152" s="146">
        <v>0</v>
      </c>
    </row>
    <row r="153" spans="1:104" x14ac:dyDescent="0.2">
      <c r="A153" s="171">
        <v>122</v>
      </c>
      <c r="B153" s="172" t="s">
        <v>357</v>
      </c>
      <c r="C153" s="173" t="s">
        <v>358</v>
      </c>
      <c r="D153" s="174" t="s">
        <v>354</v>
      </c>
      <c r="E153" s="175">
        <v>75</v>
      </c>
      <c r="F153" s="175"/>
      <c r="G153" s="176">
        <f>E153*F153</f>
        <v>0</v>
      </c>
      <c r="O153" s="170">
        <v>2</v>
      </c>
      <c r="AA153" s="146">
        <v>1</v>
      </c>
      <c r="AB153" s="146">
        <v>7</v>
      </c>
      <c r="AC153" s="146">
        <v>7</v>
      </c>
      <c r="AZ153" s="146">
        <v>2</v>
      </c>
      <c r="BA153" s="146">
        <f>IF(AZ153=1,G153,0)</f>
        <v>0</v>
      </c>
      <c r="BB153" s="146">
        <f>IF(AZ153=2,G153,0)</f>
        <v>0</v>
      </c>
      <c r="BC153" s="146">
        <f>IF(AZ153=3,G153,0)</f>
        <v>0</v>
      </c>
      <c r="BD153" s="146">
        <f>IF(AZ153=4,G153,0)</f>
        <v>0</v>
      </c>
      <c r="BE153" s="146">
        <f>IF(AZ153=5,G153,0)</f>
        <v>0</v>
      </c>
      <c r="CA153" s="177">
        <v>1</v>
      </c>
      <c r="CB153" s="177">
        <v>7</v>
      </c>
      <c r="CZ153" s="146">
        <v>6.0000000000000002E-5</v>
      </c>
    </row>
    <row r="154" spans="1:104" x14ac:dyDescent="0.2">
      <c r="A154" s="171">
        <v>123</v>
      </c>
      <c r="B154" s="172" t="s">
        <v>359</v>
      </c>
      <c r="C154" s="173" t="s">
        <v>360</v>
      </c>
      <c r="D154" s="174" t="s">
        <v>62</v>
      </c>
      <c r="E154" s="175"/>
      <c r="F154" s="175"/>
      <c r="G154" s="176">
        <f>E154*F154</f>
        <v>0</v>
      </c>
      <c r="O154" s="170">
        <v>2</v>
      </c>
      <c r="AA154" s="146">
        <v>7</v>
      </c>
      <c r="AB154" s="146">
        <v>1002</v>
      </c>
      <c r="AC154" s="146">
        <v>5</v>
      </c>
      <c r="AZ154" s="146">
        <v>2</v>
      </c>
      <c r="BA154" s="146">
        <f>IF(AZ154=1,G154,0)</f>
        <v>0</v>
      </c>
      <c r="BB154" s="146">
        <f>IF(AZ154=2,G154,0)</f>
        <v>0</v>
      </c>
      <c r="BC154" s="146">
        <f>IF(AZ154=3,G154,0)</f>
        <v>0</v>
      </c>
      <c r="BD154" s="146">
        <f>IF(AZ154=4,G154,0)</f>
        <v>0</v>
      </c>
      <c r="BE154" s="146">
        <f>IF(AZ154=5,G154,0)</f>
        <v>0</v>
      </c>
      <c r="CA154" s="177">
        <v>7</v>
      </c>
      <c r="CB154" s="177">
        <v>1002</v>
      </c>
      <c r="CZ154" s="146">
        <v>0</v>
      </c>
    </row>
    <row r="155" spans="1:104" x14ac:dyDescent="0.2">
      <c r="A155" s="178"/>
      <c r="B155" s="179" t="s">
        <v>75</v>
      </c>
      <c r="C155" s="180" t="str">
        <f>CONCATENATE(B150," ",C150)</f>
        <v>767 Konstrukce zámečnické</v>
      </c>
      <c r="D155" s="181"/>
      <c r="E155" s="182"/>
      <c r="F155" s="183"/>
      <c r="G155" s="184">
        <f>SUM(G150:G154)</f>
        <v>0</v>
      </c>
      <c r="O155" s="170">
        <v>4</v>
      </c>
      <c r="BA155" s="185">
        <f>SUM(BA150:BA154)</f>
        <v>0</v>
      </c>
      <c r="BB155" s="185">
        <f>SUM(BB150:BB154)</f>
        <v>0</v>
      </c>
      <c r="BC155" s="185">
        <f>SUM(BC150:BC154)</f>
        <v>0</v>
      </c>
      <c r="BD155" s="185">
        <f>SUM(BD150:BD154)</f>
        <v>0</v>
      </c>
      <c r="BE155" s="185">
        <f>SUM(BE150:BE154)</f>
        <v>0</v>
      </c>
    </row>
    <row r="156" spans="1:104" x14ac:dyDescent="0.2">
      <c r="A156" s="163" t="s">
        <v>74</v>
      </c>
      <c r="B156" s="164" t="s">
        <v>361</v>
      </c>
      <c r="C156" s="165" t="s">
        <v>362</v>
      </c>
      <c r="D156" s="166"/>
      <c r="E156" s="167"/>
      <c r="F156" s="167"/>
      <c r="G156" s="168"/>
      <c r="H156" s="169"/>
      <c r="I156" s="169"/>
      <c r="O156" s="170">
        <v>1</v>
      </c>
    </row>
    <row r="157" spans="1:104" x14ac:dyDescent="0.2">
      <c r="A157" s="171">
        <v>124</v>
      </c>
      <c r="B157" s="172" t="s">
        <v>363</v>
      </c>
      <c r="C157" s="173" t="s">
        <v>364</v>
      </c>
      <c r="D157" s="174" t="s">
        <v>88</v>
      </c>
      <c r="E157" s="175">
        <v>3</v>
      </c>
      <c r="F157" s="175"/>
      <c r="G157" s="176">
        <f t="shared" ref="G157:G163" si="42">E157*F157</f>
        <v>0</v>
      </c>
      <c r="O157" s="170">
        <v>2</v>
      </c>
      <c r="AA157" s="146">
        <v>1</v>
      </c>
      <c r="AB157" s="146">
        <v>0</v>
      </c>
      <c r="AC157" s="146">
        <v>0</v>
      </c>
      <c r="AZ157" s="146">
        <v>2</v>
      </c>
      <c r="BA157" s="146">
        <f t="shared" ref="BA157:BA163" si="43">IF(AZ157=1,G157,0)</f>
        <v>0</v>
      </c>
      <c r="BB157" s="146">
        <f t="shared" ref="BB157:BB163" si="44">IF(AZ157=2,G157,0)</f>
        <v>0</v>
      </c>
      <c r="BC157" s="146">
        <f t="shared" ref="BC157:BC163" si="45">IF(AZ157=3,G157,0)</f>
        <v>0</v>
      </c>
      <c r="BD157" s="146">
        <f t="shared" ref="BD157:BD163" si="46">IF(AZ157=4,G157,0)</f>
        <v>0</v>
      </c>
      <c r="BE157" s="146">
        <f t="shared" ref="BE157:BE163" si="47">IF(AZ157=5,G157,0)</f>
        <v>0</v>
      </c>
      <c r="CA157" s="177">
        <v>1</v>
      </c>
      <c r="CB157" s="177">
        <v>0</v>
      </c>
      <c r="CZ157" s="146">
        <v>3.1E-4</v>
      </c>
    </row>
    <row r="158" spans="1:104" x14ac:dyDescent="0.2">
      <c r="A158" s="171">
        <v>125</v>
      </c>
      <c r="B158" s="172" t="s">
        <v>365</v>
      </c>
      <c r="C158" s="173" t="s">
        <v>366</v>
      </c>
      <c r="D158" s="174" t="s">
        <v>88</v>
      </c>
      <c r="E158" s="175">
        <v>3</v>
      </c>
      <c r="F158" s="175"/>
      <c r="G158" s="176">
        <f t="shared" si="42"/>
        <v>0</v>
      </c>
      <c r="O158" s="170">
        <v>2</v>
      </c>
      <c r="AA158" s="146">
        <v>1</v>
      </c>
      <c r="AB158" s="146">
        <v>7</v>
      </c>
      <c r="AC158" s="146">
        <v>7</v>
      </c>
      <c r="AZ158" s="146">
        <v>2</v>
      </c>
      <c r="BA158" s="146">
        <f t="shared" si="43"/>
        <v>0</v>
      </c>
      <c r="BB158" s="146">
        <f t="shared" si="44"/>
        <v>0</v>
      </c>
      <c r="BC158" s="146">
        <f t="shared" si="45"/>
        <v>0</v>
      </c>
      <c r="BD158" s="146">
        <f t="shared" si="46"/>
        <v>0</v>
      </c>
      <c r="BE158" s="146">
        <f t="shared" si="47"/>
        <v>0</v>
      </c>
      <c r="CA158" s="177">
        <v>1</v>
      </c>
      <c r="CB158" s="177">
        <v>7</v>
      </c>
      <c r="CZ158" s="146">
        <v>8.0000000000000007E-5</v>
      </c>
    </row>
    <row r="159" spans="1:104" x14ac:dyDescent="0.2">
      <c r="A159" s="171">
        <v>126</v>
      </c>
      <c r="B159" s="172" t="s">
        <v>367</v>
      </c>
      <c r="C159" s="173" t="s">
        <v>368</v>
      </c>
      <c r="D159" s="174" t="s">
        <v>88</v>
      </c>
      <c r="E159" s="175">
        <v>60</v>
      </c>
      <c r="F159" s="175"/>
      <c r="G159" s="176">
        <f t="shared" si="42"/>
        <v>0</v>
      </c>
      <c r="O159" s="170">
        <v>2</v>
      </c>
      <c r="AA159" s="146">
        <v>1</v>
      </c>
      <c r="AB159" s="146">
        <v>0</v>
      </c>
      <c r="AC159" s="146">
        <v>0</v>
      </c>
      <c r="AZ159" s="146">
        <v>2</v>
      </c>
      <c r="BA159" s="146">
        <f t="shared" si="43"/>
        <v>0</v>
      </c>
      <c r="BB159" s="146">
        <f t="shared" si="44"/>
        <v>0</v>
      </c>
      <c r="BC159" s="146">
        <f t="shared" si="45"/>
        <v>0</v>
      </c>
      <c r="BD159" s="146">
        <f t="shared" si="46"/>
        <v>0</v>
      </c>
      <c r="BE159" s="146">
        <f t="shared" si="47"/>
        <v>0</v>
      </c>
      <c r="CA159" s="177">
        <v>1</v>
      </c>
      <c r="CB159" s="177">
        <v>0</v>
      </c>
      <c r="CZ159" s="146">
        <v>5.9000000000000003E-4</v>
      </c>
    </row>
    <row r="160" spans="1:104" x14ac:dyDescent="0.2">
      <c r="A160" s="171">
        <v>127</v>
      </c>
      <c r="B160" s="172" t="s">
        <v>369</v>
      </c>
      <c r="C160" s="173" t="s">
        <v>370</v>
      </c>
      <c r="D160" s="174" t="s">
        <v>97</v>
      </c>
      <c r="E160" s="175">
        <v>42</v>
      </c>
      <c r="F160" s="175"/>
      <c r="G160" s="176">
        <f t="shared" si="42"/>
        <v>0</v>
      </c>
      <c r="O160" s="170">
        <v>2</v>
      </c>
      <c r="AA160" s="146">
        <v>1</v>
      </c>
      <c r="AB160" s="146">
        <v>7</v>
      </c>
      <c r="AC160" s="146">
        <v>7</v>
      </c>
      <c r="AZ160" s="146">
        <v>2</v>
      </c>
      <c r="BA160" s="146">
        <f t="shared" si="43"/>
        <v>0</v>
      </c>
      <c r="BB160" s="146">
        <f t="shared" si="44"/>
        <v>0</v>
      </c>
      <c r="BC160" s="146">
        <f t="shared" si="45"/>
        <v>0</v>
      </c>
      <c r="BD160" s="146">
        <f t="shared" si="46"/>
        <v>0</v>
      </c>
      <c r="BE160" s="146">
        <f t="shared" si="47"/>
        <v>0</v>
      </c>
      <c r="CA160" s="177">
        <v>1</v>
      </c>
      <c r="CB160" s="177">
        <v>7</v>
      </c>
      <c r="CZ160" s="146">
        <v>6.9999999999999994E-5</v>
      </c>
    </row>
    <row r="161" spans="1:104" x14ac:dyDescent="0.2">
      <c r="A161" s="171">
        <v>128</v>
      </c>
      <c r="B161" s="172" t="s">
        <v>371</v>
      </c>
      <c r="C161" s="173" t="s">
        <v>372</v>
      </c>
      <c r="D161" s="174" t="s">
        <v>97</v>
      </c>
      <c r="E161" s="175">
        <v>9</v>
      </c>
      <c r="F161" s="175"/>
      <c r="G161" s="176">
        <f t="shared" si="42"/>
        <v>0</v>
      </c>
      <c r="O161" s="170">
        <v>2</v>
      </c>
      <c r="AA161" s="146">
        <v>1</v>
      </c>
      <c r="AB161" s="146">
        <v>7</v>
      </c>
      <c r="AC161" s="146">
        <v>7</v>
      </c>
      <c r="AZ161" s="146">
        <v>2</v>
      </c>
      <c r="BA161" s="146">
        <f t="shared" si="43"/>
        <v>0</v>
      </c>
      <c r="BB161" s="146">
        <f t="shared" si="44"/>
        <v>0</v>
      </c>
      <c r="BC161" s="146">
        <f t="shared" si="45"/>
        <v>0</v>
      </c>
      <c r="BD161" s="146">
        <f t="shared" si="46"/>
        <v>0</v>
      </c>
      <c r="BE161" s="146">
        <f t="shared" si="47"/>
        <v>0</v>
      </c>
      <c r="CA161" s="177">
        <v>1</v>
      </c>
      <c r="CB161" s="177">
        <v>7</v>
      </c>
      <c r="CZ161" s="146">
        <v>9.0000000000000006E-5</v>
      </c>
    </row>
    <row r="162" spans="1:104" x14ac:dyDescent="0.2">
      <c r="A162" s="171">
        <v>129</v>
      </c>
      <c r="B162" s="172" t="s">
        <v>373</v>
      </c>
      <c r="C162" s="173" t="s">
        <v>374</v>
      </c>
      <c r="D162" s="174" t="s">
        <v>97</v>
      </c>
      <c r="E162" s="175">
        <v>2</v>
      </c>
      <c r="F162" s="175"/>
      <c r="G162" s="176">
        <f t="shared" si="42"/>
        <v>0</v>
      </c>
      <c r="O162" s="170">
        <v>2</v>
      </c>
      <c r="AA162" s="146">
        <v>1</v>
      </c>
      <c r="AB162" s="146">
        <v>7</v>
      </c>
      <c r="AC162" s="146">
        <v>7</v>
      </c>
      <c r="AZ162" s="146">
        <v>2</v>
      </c>
      <c r="BA162" s="146">
        <f t="shared" si="43"/>
        <v>0</v>
      </c>
      <c r="BB162" s="146">
        <f t="shared" si="44"/>
        <v>0</v>
      </c>
      <c r="BC162" s="146">
        <f t="shared" si="45"/>
        <v>0</v>
      </c>
      <c r="BD162" s="146">
        <f t="shared" si="46"/>
        <v>0</v>
      </c>
      <c r="BE162" s="146">
        <f t="shared" si="47"/>
        <v>0</v>
      </c>
      <c r="CA162" s="177">
        <v>1</v>
      </c>
      <c r="CB162" s="177">
        <v>7</v>
      </c>
      <c r="CZ162" s="146">
        <v>1.2E-4</v>
      </c>
    </row>
    <row r="163" spans="1:104" x14ac:dyDescent="0.2">
      <c r="A163" s="171">
        <v>130</v>
      </c>
      <c r="B163" s="172" t="s">
        <v>375</v>
      </c>
      <c r="C163" s="173" t="s">
        <v>376</v>
      </c>
      <c r="D163" s="174" t="s">
        <v>88</v>
      </c>
      <c r="E163" s="175">
        <v>4</v>
      </c>
      <c r="F163" s="175"/>
      <c r="G163" s="176">
        <f t="shared" si="42"/>
        <v>0</v>
      </c>
      <c r="O163" s="170">
        <v>2</v>
      </c>
      <c r="AA163" s="146">
        <v>1</v>
      </c>
      <c r="AB163" s="146">
        <v>7</v>
      </c>
      <c r="AC163" s="146">
        <v>7</v>
      </c>
      <c r="AZ163" s="146">
        <v>2</v>
      </c>
      <c r="BA163" s="146">
        <f t="shared" si="43"/>
        <v>0</v>
      </c>
      <c r="BB163" s="146">
        <f t="shared" si="44"/>
        <v>0</v>
      </c>
      <c r="BC163" s="146">
        <f t="shared" si="45"/>
        <v>0</v>
      </c>
      <c r="BD163" s="146">
        <f t="shared" si="46"/>
        <v>0</v>
      </c>
      <c r="BE163" s="146">
        <f t="shared" si="47"/>
        <v>0</v>
      </c>
      <c r="CA163" s="177">
        <v>1</v>
      </c>
      <c r="CB163" s="177">
        <v>7</v>
      </c>
      <c r="CZ163" s="146">
        <v>3.8000000000000002E-4</v>
      </c>
    </row>
    <row r="164" spans="1:104" x14ac:dyDescent="0.2">
      <c r="A164" s="178"/>
      <c r="B164" s="179" t="s">
        <v>75</v>
      </c>
      <c r="C164" s="180" t="str">
        <f>CONCATENATE(B156," ",C156)</f>
        <v>783 Nátěry</v>
      </c>
      <c r="D164" s="181"/>
      <c r="E164" s="182"/>
      <c r="F164" s="183"/>
      <c r="G164" s="184">
        <f>SUM(G156:G163)</f>
        <v>0</v>
      </c>
      <c r="O164" s="170">
        <v>4</v>
      </c>
      <c r="BA164" s="185">
        <f>SUM(BA156:BA163)</f>
        <v>0</v>
      </c>
      <c r="BB164" s="185">
        <f>SUM(BB156:BB163)</f>
        <v>0</v>
      </c>
      <c r="BC164" s="185">
        <f>SUM(BC156:BC163)</f>
        <v>0</v>
      </c>
      <c r="BD164" s="185">
        <f>SUM(BD156:BD163)</f>
        <v>0</v>
      </c>
      <c r="BE164" s="185">
        <f>SUM(BE156:BE163)</f>
        <v>0</v>
      </c>
    </row>
    <row r="165" spans="1:104" x14ac:dyDescent="0.2">
      <c r="A165" s="163" t="s">
        <v>74</v>
      </c>
      <c r="B165" s="164" t="s">
        <v>377</v>
      </c>
      <c r="C165" s="165" t="s">
        <v>378</v>
      </c>
      <c r="D165" s="166"/>
      <c r="E165" s="167"/>
      <c r="F165" s="167"/>
      <c r="G165" s="168"/>
      <c r="H165" s="169"/>
      <c r="I165" s="169"/>
      <c r="O165" s="170">
        <v>1</v>
      </c>
    </row>
    <row r="166" spans="1:104" x14ac:dyDescent="0.2">
      <c r="A166" s="171">
        <v>131</v>
      </c>
      <c r="B166" s="172" t="s">
        <v>379</v>
      </c>
      <c r="C166" s="173" t="s">
        <v>380</v>
      </c>
      <c r="D166" s="174" t="s">
        <v>88</v>
      </c>
      <c r="E166" s="175">
        <v>170</v>
      </c>
      <c r="F166" s="175"/>
      <c r="G166" s="176">
        <f>E166*F166</f>
        <v>0</v>
      </c>
      <c r="O166" s="170">
        <v>2</v>
      </c>
      <c r="AA166" s="146">
        <v>1</v>
      </c>
      <c r="AB166" s="146">
        <v>7</v>
      </c>
      <c r="AC166" s="146">
        <v>7</v>
      </c>
      <c r="AZ166" s="146">
        <v>2</v>
      </c>
      <c r="BA166" s="146">
        <f>IF(AZ166=1,G166,0)</f>
        <v>0</v>
      </c>
      <c r="BB166" s="146">
        <f>IF(AZ166=2,G166,0)</f>
        <v>0</v>
      </c>
      <c r="BC166" s="146">
        <f>IF(AZ166=3,G166,0)</f>
        <v>0</v>
      </c>
      <c r="BD166" s="146">
        <f>IF(AZ166=4,G166,0)</f>
        <v>0</v>
      </c>
      <c r="BE166" s="146">
        <f>IF(AZ166=5,G166,0)</f>
        <v>0</v>
      </c>
      <c r="CA166" s="177">
        <v>1</v>
      </c>
      <c r="CB166" s="177">
        <v>7</v>
      </c>
      <c r="CZ166" s="146">
        <v>1.3999999999999999E-4</v>
      </c>
    </row>
    <row r="167" spans="1:104" x14ac:dyDescent="0.2">
      <c r="A167" s="171">
        <v>132</v>
      </c>
      <c r="B167" s="172" t="s">
        <v>381</v>
      </c>
      <c r="C167" s="173" t="s">
        <v>382</v>
      </c>
      <c r="D167" s="174" t="s">
        <v>88</v>
      </c>
      <c r="E167" s="175">
        <v>170</v>
      </c>
      <c r="F167" s="175"/>
      <c r="G167" s="176">
        <f>E167*F167</f>
        <v>0</v>
      </c>
      <c r="O167" s="170">
        <v>2</v>
      </c>
      <c r="AA167" s="146">
        <v>1</v>
      </c>
      <c r="AB167" s="146">
        <v>7</v>
      </c>
      <c r="AC167" s="146">
        <v>7</v>
      </c>
      <c r="AZ167" s="146">
        <v>2</v>
      </c>
      <c r="BA167" s="146">
        <f>IF(AZ167=1,G167,0)</f>
        <v>0</v>
      </c>
      <c r="BB167" s="146">
        <f>IF(AZ167=2,G167,0)</f>
        <v>0</v>
      </c>
      <c r="BC167" s="146">
        <f>IF(AZ167=3,G167,0)</f>
        <v>0</v>
      </c>
      <c r="BD167" s="146">
        <f>IF(AZ167=4,G167,0)</f>
        <v>0</v>
      </c>
      <c r="BE167" s="146">
        <f>IF(AZ167=5,G167,0)</f>
        <v>0</v>
      </c>
      <c r="CA167" s="177">
        <v>1</v>
      </c>
      <c r="CB167" s="177">
        <v>7</v>
      </c>
      <c r="CZ167" s="146">
        <v>0</v>
      </c>
    </row>
    <row r="168" spans="1:104" x14ac:dyDescent="0.2">
      <c r="A168" s="178"/>
      <c r="B168" s="179" t="s">
        <v>75</v>
      </c>
      <c r="C168" s="180" t="str">
        <f>CONCATENATE(B165," ",C165)</f>
        <v>784 Malby</v>
      </c>
      <c r="D168" s="181"/>
      <c r="E168" s="182"/>
      <c r="F168" s="183"/>
      <c r="G168" s="184">
        <f>SUM(G165:G167)</f>
        <v>0</v>
      </c>
      <c r="O168" s="170">
        <v>4</v>
      </c>
      <c r="BA168" s="185">
        <f>SUM(BA165:BA167)</f>
        <v>0</v>
      </c>
      <c r="BB168" s="185">
        <f>SUM(BB165:BB167)</f>
        <v>0</v>
      </c>
      <c r="BC168" s="185">
        <f>SUM(BC165:BC167)</f>
        <v>0</v>
      </c>
      <c r="BD168" s="185">
        <f>SUM(BD165:BD167)</f>
        <v>0</v>
      </c>
      <c r="BE168" s="185">
        <f>SUM(BE165:BE167)</f>
        <v>0</v>
      </c>
    </row>
    <row r="169" spans="1:104" x14ac:dyDescent="0.2">
      <c r="A169" s="163" t="s">
        <v>74</v>
      </c>
      <c r="B169" s="164" t="s">
        <v>383</v>
      </c>
      <c r="C169" s="165" t="s">
        <v>384</v>
      </c>
      <c r="D169" s="166"/>
      <c r="E169" s="167"/>
      <c r="F169" s="167"/>
      <c r="G169" s="168"/>
      <c r="H169" s="169"/>
      <c r="I169" s="169"/>
      <c r="O169" s="170">
        <v>1</v>
      </c>
    </row>
    <row r="170" spans="1:104" x14ac:dyDescent="0.2">
      <c r="A170" s="171">
        <v>133</v>
      </c>
      <c r="B170" s="172" t="s">
        <v>385</v>
      </c>
      <c r="C170" s="173" t="s">
        <v>386</v>
      </c>
      <c r="D170" s="174" t="s">
        <v>157</v>
      </c>
      <c r="E170" s="175">
        <v>1</v>
      </c>
      <c r="F170" s="175"/>
      <c r="G170" s="176">
        <f>E170*F170</f>
        <v>0</v>
      </c>
      <c r="O170" s="170">
        <v>2</v>
      </c>
      <c r="AA170" s="146">
        <v>11</v>
      </c>
      <c r="AB170" s="146">
        <v>3</v>
      </c>
      <c r="AC170" s="146">
        <v>149</v>
      </c>
      <c r="AZ170" s="146">
        <v>4</v>
      </c>
      <c r="BA170" s="146">
        <f>IF(AZ170=1,G170,0)</f>
        <v>0</v>
      </c>
      <c r="BB170" s="146">
        <f>IF(AZ170=2,G170,0)</f>
        <v>0</v>
      </c>
      <c r="BC170" s="146">
        <f>IF(AZ170=3,G170,0)</f>
        <v>0</v>
      </c>
      <c r="BD170" s="146">
        <f>IF(AZ170=4,G170,0)</f>
        <v>0</v>
      </c>
      <c r="BE170" s="146">
        <f>IF(AZ170=5,G170,0)</f>
        <v>0</v>
      </c>
      <c r="CA170" s="177">
        <v>11</v>
      </c>
      <c r="CB170" s="177">
        <v>3</v>
      </c>
      <c r="CZ170" s="146">
        <v>0</v>
      </c>
    </row>
    <row r="171" spans="1:104" x14ac:dyDescent="0.2">
      <c r="A171" s="178"/>
      <c r="B171" s="179" t="s">
        <v>75</v>
      </c>
      <c r="C171" s="180" t="str">
        <f>CONCATENATE(B169," ",C169)</f>
        <v>M21 Elektromontáže</v>
      </c>
      <c r="D171" s="181"/>
      <c r="E171" s="182"/>
      <c r="F171" s="183"/>
      <c r="G171" s="184">
        <f>SUM(G169:G170)</f>
        <v>0</v>
      </c>
      <c r="O171" s="170">
        <v>4</v>
      </c>
      <c r="BA171" s="185">
        <f>SUM(BA169:BA170)</f>
        <v>0</v>
      </c>
      <c r="BB171" s="185">
        <f>SUM(BB169:BB170)</f>
        <v>0</v>
      </c>
      <c r="BC171" s="185">
        <f>SUM(BC169:BC170)</f>
        <v>0</v>
      </c>
      <c r="BD171" s="185">
        <f>SUM(BD169:BD170)</f>
        <v>0</v>
      </c>
      <c r="BE171" s="185">
        <f>SUM(BE169:BE170)</f>
        <v>0</v>
      </c>
    </row>
    <row r="172" spans="1:104" x14ac:dyDescent="0.2">
      <c r="A172" s="163" t="s">
        <v>74</v>
      </c>
      <c r="B172" s="164" t="s">
        <v>387</v>
      </c>
      <c r="C172" s="165" t="s">
        <v>388</v>
      </c>
      <c r="D172" s="166"/>
      <c r="E172" s="167"/>
      <c r="F172" s="167"/>
      <c r="G172" s="168"/>
      <c r="H172" s="169"/>
      <c r="I172" s="169"/>
      <c r="O172" s="170">
        <v>1</v>
      </c>
    </row>
    <row r="173" spans="1:104" x14ac:dyDescent="0.2">
      <c r="A173" s="171">
        <v>134</v>
      </c>
      <c r="B173" s="172" t="s">
        <v>389</v>
      </c>
      <c r="C173" s="173" t="s">
        <v>390</v>
      </c>
      <c r="D173" s="174" t="s">
        <v>102</v>
      </c>
      <c r="E173" s="175">
        <v>1.8967309999999999</v>
      </c>
      <c r="F173" s="175"/>
      <c r="G173" s="176">
        <f>E173*F173</f>
        <v>0</v>
      </c>
      <c r="O173" s="170">
        <v>2</v>
      </c>
      <c r="AA173" s="146">
        <v>8</v>
      </c>
      <c r="AB173" s="146">
        <v>1</v>
      </c>
      <c r="AC173" s="146">
        <v>3</v>
      </c>
      <c r="AZ173" s="146">
        <v>1</v>
      </c>
      <c r="BA173" s="146">
        <f>IF(AZ173=1,G173,0)</f>
        <v>0</v>
      </c>
      <c r="BB173" s="146">
        <f>IF(AZ173=2,G173,0)</f>
        <v>0</v>
      </c>
      <c r="BC173" s="146">
        <f>IF(AZ173=3,G173,0)</f>
        <v>0</v>
      </c>
      <c r="BD173" s="146">
        <f>IF(AZ173=4,G173,0)</f>
        <v>0</v>
      </c>
      <c r="BE173" s="146">
        <f>IF(AZ173=5,G173,0)</f>
        <v>0</v>
      </c>
      <c r="CA173" s="177">
        <v>8</v>
      </c>
      <c r="CB173" s="177">
        <v>1</v>
      </c>
      <c r="CZ173" s="146">
        <v>0</v>
      </c>
    </row>
    <row r="174" spans="1:104" x14ac:dyDescent="0.2">
      <c r="A174" s="178"/>
      <c r="B174" s="179" t="s">
        <v>75</v>
      </c>
      <c r="C174" s="180" t="str">
        <f>CONCATENATE(B172," ",C172)</f>
        <v>D96 Přesun Suti</v>
      </c>
      <c r="D174" s="181"/>
      <c r="E174" s="182"/>
      <c r="F174" s="183"/>
      <c r="G174" s="184">
        <f>SUM(G172:G173)</f>
        <v>0</v>
      </c>
      <c r="O174" s="170">
        <v>4</v>
      </c>
      <c r="BA174" s="185">
        <f>SUM(BA172:BA173)</f>
        <v>0</v>
      </c>
      <c r="BB174" s="185">
        <f>SUM(BB172:BB173)</f>
        <v>0</v>
      </c>
      <c r="BC174" s="185">
        <f>SUM(BC172:BC173)</f>
        <v>0</v>
      </c>
      <c r="BD174" s="185">
        <f>SUM(BD172:BD173)</f>
        <v>0</v>
      </c>
      <c r="BE174" s="185">
        <f>SUM(BE172:BE173)</f>
        <v>0</v>
      </c>
    </row>
    <row r="175" spans="1:104" x14ac:dyDescent="0.2">
      <c r="E175" s="146"/>
    </row>
    <row r="176" spans="1:104" x14ac:dyDescent="0.2">
      <c r="E176" s="146"/>
    </row>
    <row r="177" spans="5:5" x14ac:dyDescent="0.2">
      <c r="E177" s="146"/>
    </row>
    <row r="178" spans="5:5" x14ac:dyDescent="0.2">
      <c r="E178" s="146"/>
    </row>
    <row r="179" spans="5:5" x14ac:dyDescent="0.2">
      <c r="E179" s="146"/>
    </row>
    <row r="180" spans="5:5" x14ac:dyDescent="0.2">
      <c r="E180" s="146"/>
    </row>
    <row r="181" spans="5:5" x14ac:dyDescent="0.2">
      <c r="E181" s="146"/>
    </row>
    <row r="182" spans="5:5" x14ac:dyDescent="0.2">
      <c r="E182" s="146"/>
    </row>
    <row r="183" spans="5:5" x14ac:dyDescent="0.2">
      <c r="E183" s="146"/>
    </row>
    <row r="184" spans="5:5" x14ac:dyDescent="0.2">
      <c r="E184" s="146"/>
    </row>
    <row r="185" spans="5:5" x14ac:dyDescent="0.2">
      <c r="E185" s="146"/>
    </row>
    <row r="186" spans="5:5" x14ac:dyDescent="0.2">
      <c r="E186" s="146"/>
    </row>
    <row r="187" spans="5:5" x14ac:dyDescent="0.2">
      <c r="E187" s="146"/>
    </row>
    <row r="188" spans="5:5" x14ac:dyDescent="0.2">
      <c r="E188" s="146"/>
    </row>
    <row r="189" spans="5:5" x14ac:dyDescent="0.2">
      <c r="E189" s="146"/>
    </row>
    <row r="190" spans="5:5" x14ac:dyDescent="0.2">
      <c r="E190" s="146"/>
    </row>
    <row r="191" spans="5:5" x14ac:dyDescent="0.2">
      <c r="E191" s="146"/>
    </row>
    <row r="192" spans="5:5" x14ac:dyDescent="0.2">
      <c r="E192" s="146"/>
    </row>
    <row r="193" spans="1:7" x14ac:dyDescent="0.2">
      <c r="E193" s="146"/>
    </row>
    <row r="194" spans="1:7" x14ac:dyDescent="0.2">
      <c r="E194" s="146"/>
    </row>
    <row r="195" spans="1:7" x14ac:dyDescent="0.2">
      <c r="E195" s="146"/>
    </row>
    <row r="196" spans="1:7" x14ac:dyDescent="0.2">
      <c r="E196" s="146"/>
    </row>
    <row r="197" spans="1:7" x14ac:dyDescent="0.2">
      <c r="E197" s="146"/>
    </row>
    <row r="198" spans="1:7" x14ac:dyDescent="0.2">
      <c r="A198" s="186"/>
      <c r="B198" s="186"/>
      <c r="C198" s="186"/>
      <c r="D198" s="186"/>
      <c r="E198" s="186"/>
      <c r="F198" s="186"/>
      <c r="G198" s="186"/>
    </row>
    <row r="199" spans="1:7" x14ac:dyDescent="0.2">
      <c r="A199" s="186"/>
      <c r="B199" s="186"/>
      <c r="C199" s="186"/>
      <c r="D199" s="186"/>
      <c r="E199" s="186"/>
      <c r="F199" s="186"/>
      <c r="G199" s="186"/>
    </row>
    <row r="200" spans="1:7" x14ac:dyDescent="0.2">
      <c r="A200" s="186"/>
      <c r="B200" s="186"/>
      <c r="C200" s="186"/>
      <c r="D200" s="186"/>
      <c r="E200" s="186"/>
      <c r="F200" s="186"/>
      <c r="G200" s="186"/>
    </row>
    <row r="201" spans="1:7" x14ac:dyDescent="0.2">
      <c r="A201" s="186"/>
      <c r="B201" s="186"/>
      <c r="C201" s="186"/>
      <c r="D201" s="186"/>
      <c r="E201" s="186"/>
      <c r="F201" s="186"/>
      <c r="G201" s="186"/>
    </row>
    <row r="202" spans="1:7" x14ac:dyDescent="0.2">
      <c r="E202" s="146"/>
    </row>
    <row r="203" spans="1:7" x14ac:dyDescent="0.2">
      <c r="E203" s="146"/>
    </row>
    <row r="204" spans="1:7" x14ac:dyDescent="0.2">
      <c r="E204" s="146"/>
    </row>
    <row r="205" spans="1:7" x14ac:dyDescent="0.2">
      <c r="E205" s="146"/>
    </row>
    <row r="206" spans="1:7" x14ac:dyDescent="0.2">
      <c r="E206" s="146"/>
    </row>
    <row r="207" spans="1:7" x14ac:dyDescent="0.2">
      <c r="E207" s="146"/>
    </row>
    <row r="208" spans="1:7" x14ac:dyDescent="0.2">
      <c r="E208" s="146"/>
    </row>
    <row r="209" spans="5:5" x14ac:dyDescent="0.2">
      <c r="E209" s="146"/>
    </row>
    <row r="210" spans="5:5" x14ac:dyDescent="0.2">
      <c r="E210" s="146"/>
    </row>
    <row r="211" spans="5:5" x14ac:dyDescent="0.2">
      <c r="E211" s="146"/>
    </row>
    <row r="212" spans="5:5" x14ac:dyDescent="0.2">
      <c r="E212" s="146"/>
    </row>
    <row r="213" spans="5:5" x14ac:dyDescent="0.2">
      <c r="E213" s="146"/>
    </row>
    <row r="214" spans="5:5" x14ac:dyDescent="0.2">
      <c r="E214" s="146"/>
    </row>
    <row r="215" spans="5:5" x14ac:dyDescent="0.2">
      <c r="E215" s="146"/>
    </row>
    <row r="216" spans="5:5" x14ac:dyDescent="0.2">
      <c r="E216" s="146"/>
    </row>
    <row r="217" spans="5:5" x14ac:dyDescent="0.2">
      <c r="E217" s="146"/>
    </row>
    <row r="218" spans="5:5" x14ac:dyDescent="0.2">
      <c r="E218" s="146"/>
    </row>
    <row r="219" spans="5:5" x14ac:dyDescent="0.2">
      <c r="E219" s="146"/>
    </row>
    <row r="220" spans="5:5" x14ac:dyDescent="0.2">
      <c r="E220" s="146"/>
    </row>
    <row r="221" spans="5:5" x14ac:dyDescent="0.2">
      <c r="E221" s="146"/>
    </row>
    <row r="222" spans="5:5" x14ac:dyDescent="0.2">
      <c r="E222" s="146"/>
    </row>
    <row r="223" spans="5:5" x14ac:dyDescent="0.2">
      <c r="E223" s="146"/>
    </row>
    <row r="224" spans="5:5" x14ac:dyDescent="0.2">
      <c r="E224" s="146"/>
    </row>
    <row r="225" spans="1:7" x14ac:dyDescent="0.2">
      <c r="E225" s="146"/>
    </row>
    <row r="226" spans="1:7" x14ac:dyDescent="0.2">
      <c r="E226" s="146"/>
    </row>
    <row r="227" spans="1:7" x14ac:dyDescent="0.2">
      <c r="E227" s="146"/>
    </row>
    <row r="228" spans="1:7" x14ac:dyDescent="0.2">
      <c r="E228" s="146"/>
    </row>
    <row r="229" spans="1:7" x14ac:dyDescent="0.2">
      <c r="E229" s="146"/>
    </row>
    <row r="230" spans="1:7" x14ac:dyDescent="0.2">
      <c r="E230" s="146"/>
    </row>
    <row r="231" spans="1:7" x14ac:dyDescent="0.2">
      <c r="E231" s="146"/>
    </row>
    <row r="232" spans="1:7" x14ac:dyDescent="0.2">
      <c r="E232" s="146"/>
    </row>
    <row r="233" spans="1:7" x14ac:dyDescent="0.2">
      <c r="A233" s="187"/>
      <c r="B233" s="187"/>
    </row>
    <row r="234" spans="1:7" x14ac:dyDescent="0.2">
      <c r="A234" s="186"/>
      <c r="B234" s="186"/>
      <c r="C234" s="189"/>
      <c r="D234" s="189"/>
      <c r="E234" s="190"/>
      <c r="F234" s="189"/>
      <c r="G234" s="191"/>
    </row>
    <row r="235" spans="1:7" x14ac:dyDescent="0.2">
      <c r="A235" s="192"/>
      <c r="B235" s="192"/>
      <c r="C235" s="186"/>
      <c r="D235" s="186"/>
      <c r="E235" s="193"/>
      <c r="F235" s="186"/>
      <c r="G235" s="186"/>
    </row>
    <row r="236" spans="1:7" x14ac:dyDescent="0.2">
      <c r="A236" s="186"/>
      <c r="B236" s="186"/>
      <c r="C236" s="186"/>
      <c r="D236" s="186"/>
      <c r="E236" s="193"/>
      <c r="F236" s="186"/>
      <c r="G236" s="186"/>
    </row>
    <row r="237" spans="1:7" x14ac:dyDescent="0.2">
      <c r="A237" s="186"/>
      <c r="B237" s="186"/>
      <c r="C237" s="186"/>
      <c r="D237" s="186"/>
      <c r="E237" s="193"/>
      <c r="F237" s="186"/>
      <c r="G237" s="186"/>
    </row>
    <row r="238" spans="1:7" x14ac:dyDescent="0.2">
      <c r="A238" s="186"/>
      <c r="B238" s="186"/>
      <c r="C238" s="186"/>
      <c r="D238" s="186"/>
      <c r="E238" s="193"/>
      <c r="F238" s="186"/>
      <c r="G238" s="186"/>
    </row>
    <row r="239" spans="1:7" x14ac:dyDescent="0.2">
      <c r="A239" s="186"/>
      <c r="B239" s="186"/>
      <c r="C239" s="186"/>
      <c r="D239" s="186"/>
      <c r="E239" s="193"/>
      <c r="F239" s="186"/>
      <c r="G239" s="186"/>
    </row>
    <row r="240" spans="1:7" x14ac:dyDescent="0.2">
      <c r="A240" s="186"/>
      <c r="B240" s="186"/>
      <c r="C240" s="186"/>
      <c r="D240" s="186"/>
      <c r="E240" s="193"/>
      <c r="F240" s="186"/>
      <c r="G240" s="186"/>
    </row>
    <row r="241" spans="1:7" x14ac:dyDescent="0.2">
      <c r="A241" s="186"/>
      <c r="B241" s="186"/>
      <c r="C241" s="186"/>
      <c r="D241" s="186"/>
      <c r="E241" s="193"/>
      <c r="F241" s="186"/>
      <c r="G241" s="186"/>
    </row>
    <row r="242" spans="1:7" x14ac:dyDescent="0.2">
      <c r="A242" s="186"/>
      <c r="B242" s="186"/>
      <c r="C242" s="186"/>
      <c r="D242" s="186"/>
      <c r="E242" s="193"/>
      <c r="F242" s="186"/>
      <c r="G242" s="186"/>
    </row>
    <row r="243" spans="1:7" x14ac:dyDescent="0.2">
      <c r="A243" s="186"/>
      <c r="B243" s="186"/>
      <c r="C243" s="186"/>
      <c r="D243" s="186"/>
      <c r="E243" s="193"/>
      <c r="F243" s="186"/>
      <c r="G243" s="186"/>
    </row>
    <row r="244" spans="1:7" x14ac:dyDescent="0.2">
      <c r="A244" s="186"/>
      <c r="B244" s="186"/>
      <c r="C244" s="186"/>
      <c r="D244" s="186"/>
      <c r="E244" s="193"/>
      <c r="F244" s="186"/>
      <c r="G244" s="186"/>
    </row>
    <row r="245" spans="1:7" x14ac:dyDescent="0.2">
      <c r="A245" s="186"/>
      <c r="B245" s="186"/>
      <c r="C245" s="186"/>
      <c r="D245" s="186"/>
      <c r="E245" s="193"/>
      <c r="F245" s="186"/>
      <c r="G245" s="186"/>
    </row>
    <row r="246" spans="1:7" x14ac:dyDescent="0.2">
      <c r="A246" s="186"/>
      <c r="B246" s="186"/>
      <c r="C246" s="186"/>
      <c r="D246" s="186"/>
      <c r="E246" s="193"/>
      <c r="F246" s="186"/>
      <c r="G246" s="186"/>
    </row>
    <row r="247" spans="1:7" x14ac:dyDescent="0.2">
      <c r="A247" s="186"/>
      <c r="B247" s="186"/>
      <c r="C247" s="186"/>
      <c r="D247" s="186"/>
      <c r="E247" s="193"/>
      <c r="F247" s="186"/>
      <c r="G247" s="186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Company>ATC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Markéta Gurášová</dc:creator>
  <cp:lastModifiedBy>Markéta Gurášová</cp:lastModifiedBy>
  <dcterms:created xsi:type="dcterms:W3CDTF">2014-07-30T12:03:51Z</dcterms:created>
  <dcterms:modified xsi:type="dcterms:W3CDTF">2015-04-21T07:43:04Z</dcterms:modified>
</cp:coreProperties>
</file>