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Janíčková\Prováděné stavby\2022\Rožnovská ulice\"/>
    </mc:Choice>
  </mc:AlternateContent>
  <xr:revisionPtr revIDLastSave="0" documentId="13_ncr:1_{408420CF-94DD-4349-9E77-88763BC277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ace" sheetId="1" r:id="rId1"/>
    <sheet name="SO 01" sheetId="6" r:id="rId2"/>
  </sheets>
  <calcPr calcId="18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6" l="1"/>
  <c r="O62" i="6" s="1"/>
  <c r="I59" i="6"/>
  <c r="O59" i="6" s="1"/>
  <c r="I56" i="6"/>
  <c r="O56" i="6" s="1"/>
  <c r="I53" i="6"/>
  <c r="O53" i="6" s="1"/>
  <c r="I50" i="6"/>
  <c r="O50" i="6" s="1"/>
  <c r="I46" i="6"/>
  <c r="O46" i="6" s="1"/>
  <c r="I43" i="6"/>
  <c r="O43" i="6" s="1"/>
  <c r="I40" i="6"/>
  <c r="O40" i="6" s="1"/>
  <c r="I37" i="6"/>
  <c r="O37" i="6" s="1"/>
  <c r="I34" i="6"/>
  <c r="O34" i="6" s="1"/>
  <c r="I31" i="6"/>
  <c r="O31" i="6" s="1"/>
  <c r="I27" i="6"/>
  <c r="O27" i="6" s="1"/>
  <c r="I24" i="6"/>
  <c r="O24" i="6" s="1"/>
  <c r="I21" i="6"/>
  <c r="O21" i="6" s="1"/>
  <c r="I18" i="6"/>
  <c r="O18" i="6" s="1"/>
  <c r="I15" i="6"/>
  <c r="O15" i="6" s="1"/>
  <c r="I12" i="6"/>
  <c r="O12" i="6" s="1"/>
  <c r="R49" i="6" l="1"/>
  <c r="O49" i="6" s="1"/>
  <c r="R30" i="6"/>
  <c r="O30" i="6" s="1"/>
  <c r="R8" i="6"/>
  <c r="O8" i="6" s="1"/>
  <c r="Q8" i="6"/>
  <c r="I8" i="6" s="1"/>
  <c r="Q30" i="6"/>
  <c r="I30" i="6" s="1"/>
  <c r="Q49" i="6"/>
  <c r="I49" i="6" s="1"/>
  <c r="I3" i="6" l="1"/>
  <c r="C13" i="1" s="1"/>
  <c r="O2" i="6"/>
  <c r="D13" i="1" s="1"/>
  <c r="E13" i="1" l="1"/>
  <c r="C7" i="1" s="1"/>
  <c r="C6" i="1"/>
</calcChain>
</file>

<file path=xl/sharedStrings.xml><?xml version="1.0" encoding="utf-8"?>
<sst xmlns="http://schemas.openxmlformats.org/spreadsheetml/2006/main" count="180" uniqueCount="94">
  <si>
    <t>Rekapitulace ceny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</si>
  <si>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</si>
  <si>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</si>
  <si>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</si>
  <si>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</si>
  <si>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</si>
  <si>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</si>
  <si>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</si>
  <si>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</si>
  <si>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</si>
  <si>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</si>
  <si>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</si>
  <si>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O</t>
  </si>
  <si>
    <t>Rozpočet:</t>
  </si>
  <si>
    <t>21,00</t>
  </si>
  <si>
    <t>15,00</t>
  </si>
  <si>
    <t>3</t>
  </si>
  <si>
    <t>2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</si>
  <si>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</si>
  <si>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</si>
  <si>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</si>
  <si>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</si>
  <si>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</si>
  <si>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</si>
  <si>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</si>
  <si>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</si>
  <si>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</si>
  <si>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</si>
  <si>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</si>
  <si>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</si>
  <si>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</si>
  <si>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</si>
  <si>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</si>
  <si>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</si>
  <si>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</si>
  <si>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Cenová soustava</t>
  </si>
  <si>
    <t>11</t>
  </si>
  <si>
    <t>SD</t>
  </si>
  <si>
    <t>Zemní práce</t>
  </si>
  <si>
    <t/>
  </si>
  <si>
    <t>M2</t>
  </si>
  <si>
    <t>PP</t>
  </si>
  <si>
    <t>VV</t>
  </si>
  <si>
    <t>Komunikace</t>
  </si>
  <si>
    <t>573231111</t>
  </si>
  <si>
    <t>Postřik živičný spojovací z asfaltu silničního 0,5kg/m2</t>
  </si>
  <si>
    <t>577144121</t>
  </si>
  <si>
    <t>Beton asfaltový ACO 11+ (ABS) 50/70,  tl. 50 mm</t>
  </si>
  <si>
    <t>Ostatní konstrukce a práce</t>
  </si>
  <si>
    <t>938909311</t>
  </si>
  <si>
    <t>Čištění vozovek metením strojně</t>
  </si>
  <si>
    <t>998225111</t>
  </si>
  <si>
    <t>Přesun hmot pro pozemní komunikace s krytem z kamene, monolitickým betonovým nebo živičným</t>
  </si>
  <si>
    <t>T</t>
  </si>
  <si>
    <t>122252203</t>
  </si>
  <si>
    <t>Odkopávky a prokopávky nezapažené pro silnice a dálnice v hornině třídy těžitelnosti I objem do 100 m3 strojně</t>
  </si>
  <si>
    <t>M3</t>
  </si>
  <si>
    <t>162751117</t>
  </si>
  <si>
    <t>Vodorovné přemístění přes 9 000 do 10000 m výkopku/sypaniny z horniny třídy těžitelnosti I skupiny 1 až 3</t>
  </si>
  <si>
    <t>171201231</t>
  </si>
  <si>
    <t>Poplatek za uložení zeminy a kamení na recyklační skládce (skládkovné) kód odpadu 17 05 04</t>
  </si>
  <si>
    <t>171251201</t>
  </si>
  <si>
    <t>Uložení sypaniny na skládky nebo meziskládky</t>
  </si>
  <si>
    <t>Uložení sypaniny na skládky nebo meziskládky 
  bez hutnění s upravením uložené sypaniny do předepsaného tvaru</t>
  </si>
  <si>
    <t>181951112</t>
  </si>
  <si>
    <t>Úprava pláně v hornině třídy těžitelnosti I skupiny 1 až 3 se zhutněním strojně</t>
  </si>
  <si>
    <t>564871116</t>
  </si>
  <si>
    <t>Podklad ze štěrkodrtě ŠD tl. 300 mm</t>
  </si>
  <si>
    <t>569731111</t>
  </si>
  <si>
    <t>Zpevnění krajnic  ze kam.drceného tl. 10 cm</t>
  </si>
  <si>
    <t>182151111</t>
  </si>
  <si>
    <t>Svahování v zářezech v hornině třídy těžitelnosti I skupiny 1 až 3 strojně</t>
  </si>
  <si>
    <t>Svahování trvalých svahů do projektovaných profilů strojně 
  s potřebným přemístěním výkopku při svahování 
    v zářezech 
      v hornině třídy těžitelnosti I, skupiny 1 až 3</t>
  </si>
  <si>
    <t>565155101</t>
  </si>
  <si>
    <t>Asfaltový beton vrstva podkladní ACP 16 (obalované kamenivo střednězrnné - OKS)  
  s rozprostřením a zhutněním 
    v pruhu šířky do 1,5 m, po zhutnění 
      tl. 70 mm</t>
  </si>
  <si>
    <t>569903311</t>
  </si>
  <si>
    <t>Zřízení zemních krajnic se zhutněním</t>
  </si>
  <si>
    <t>54,0*0,50*0,30</t>
  </si>
  <si>
    <t>997221551</t>
  </si>
  <si>
    <t>Vodorovná doprava suti ze sypkých materiálů do 1 km</t>
  </si>
  <si>
    <t>Vodorovná doprava suti  
  bez naložení, ale se složením a s hrubým urovnáním 
    ze sypkých materiálů, na vzdálenost 
      do 1 km</t>
  </si>
  <si>
    <t>997221559</t>
  </si>
  <si>
    <t>Příplatek ZKD 1 km u vodorovné dopravy suti ze sypkých materiálů</t>
  </si>
  <si>
    <t>Vodorovná doprava suti  
  bez naložení, ale se složením a s hrubým urovnáním 
    Příplatek k ceně 
      za každý další i započatý 1 km přes 1 km</t>
  </si>
  <si>
    <t>997221875</t>
  </si>
  <si>
    <t>Poplatek za uložení stavebního odpadu na recyklační skládce (skládkovné) asfaltového bez obsahu dehtu zatříděného do Katalogu odpadů pod kódem 17 03 02</t>
  </si>
  <si>
    <t>Poplatek za uložení stavebního odpadu na recyklační skládce (skládkovné) 
  asfaltového bez obsahu dehtu zatříděného do Katalogu odpadů pod kódem 17 03 02</t>
  </si>
  <si>
    <t>Asfaltový beton vrstva podkladní ACP 16 (obalované kamenivo OKS) tl 80 mm š do 1,5 m</t>
  </si>
  <si>
    <t>196*9=1764 [A]</t>
  </si>
  <si>
    <t xml:space="preserve">MK 4b Rožnovská </t>
  </si>
  <si>
    <t>Oprava MK ul.Rožnovská - Zubří</t>
  </si>
  <si>
    <t>SO 01</t>
  </si>
  <si>
    <t xml:space="preserve"> Oprava MK ul.Rožnovská - Zubří</t>
  </si>
  <si>
    <t>MK 4b Zubří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</si>
</sst>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0"/>
  </numFmts>
  <fonts count="8" x14ac:knownFonts="1">
    <font>
      <sz val="10"/>
      <name val="Arial"/>
    </font>
    <font>
      <b/>
      <sz val="16"/>
      <color rgb="FF00000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3" fillId="2" borderId="0" xfId="6" applyFont="1" applyFill="1" applyAlignment="1">
      <alignment horizontal="right"/>
    </xf>
    <xf numFmtId="0" fontId="4" fillId="3" borderId="1" xfId="6" applyFont="1" applyFill="1" applyBorder="1" applyAlignment="1">
      <alignment horizontal="center"/>
    </xf>
    <xf numFmtId="0" fontId="0" fillId="2" borderId="2" xfId="6" applyFont="1" applyFill="1" applyBorder="1"/>
    <xf numFmtId="4" fontId="3" fillId="2" borderId="0" xfId="6" applyNumberFormat="1" applyFont="1" applyFill="1" applyAlignment="1">
      <alignment horizontal="right"/>
    </xf>
    <xf numFmtId="0" fontId="0" fillId="2" borderId="1" xfId="6" applyFont="1" applyFill="1" applyBorder="1" applyAlignment="1">
      <alignment horizontal="center"/>
    </xf>
    <xf numFmtId="0" fontId="0" fillId="2" borderId="3" xfId="6" applyFont="1" applyFill="1" applyBorder="1"/>
    <xf numFmtId="0" fontId="0" fillId="2" borderId="4" xfId="6" applyFont="1" applyFill="1" applyBorder="1"/>
    <xf numFmtId="0" fontId="5" fillId="2" borderId="0" xfId="6" applyFont="1" applyFill="1"/>
    <xf numFmtId="0" fontId="5" fillId="2" borderId="0" xfId="6" applyFont="1" applyFill="1" applyAlignment="1">
      <alignment horizontal="left"/>
    </xf>
    <xf numFmtId="0" fontId="4" fillId="3" borderId="1" xfId="6" applyFont="1" applyFill="1" applyBorder="1" applyAlignment="1">
      <alignment horizontal="center" vertical="center" wrapText="1"/>
    </xf>
    <xf numFmtId="0" fontId="5" fillId="2" borderId="2" xfId="6" applyFont="1" applyFill="1" applyBorder="1"/>
    <xf numFmtId="0" fontId="5" fillId="2" borderId="2" xfId="6" applyFont="1" applyFill="1" applyBorder="1" applyAlignment="1">
      <alignment horizontal="left"/>
    </xf>
    <xf numFmtId="0" fontId="0" fillId="2" borderId="6" xfId="6" applyFont="1" applyFill="1" applyBorder="1"/>
    <xf numFmtId="0" fontId="3" fillId="0" borderId="1" xfId="6" applyFont="1" applyBorder="1" applyAlignment="1">
      <alignment horizontal="left"/>
    </xf>
    <xf numFmtId="4" fontId="3" fillId="0" borderId="1" xfId="6" applyNumberFormat="1" applyFont="1" applyBorder="1" applyAlignment="1">
      <alignment horizontal="right"/>
    </xf>
    <xf numFmtId="0" fontId="0" fillId="0" borderId="1" xfId="6" applyFont="1" applyBorder="1"/>
    <xf numFmtId="0" fontId="3" fillId="2" borderId="6" xfId="6" applyFont="1" applyFill="1" applyBorder="1" applyAlignment="1">
      <alignment horizontal="right"/>
    </xf>
    <xf numFmtId="0" fontId="3" fillId="2" borderId="6" xfId="6" applyFont="1" applyFill="1" applyBorder="1" applyAlignment="1">
      <alignment wrapText="1"/>
    </xf>
    <xf numFmtId="4" fontId="3" fillId="2" borderId="6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164" fontId="0" fillId="0" borderId="1" xfId="6" applyNumberFormat="1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5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6" fillId="0" borderId="1" xfId="6" applyFont="1" applyBorder="1" applyAlignment="1">
      <alignment horizontal="left" vertical="center" wrapText="1"/>
    </xf>
    <xf numFmtId="0" fontId="3" fillId="2" borderId="2" xfId="6" applyFont="1" applyFill="1" applyBorder="1" applyAlignment="1">
      <alignment horizontal="right"/>
    </xf>
    <xf numFmtId="4" fontId="3" fillId="2" borderId="2" xfId="6" applyNumberFormat="1" applyFont="1" applyFill="1" applyBorder="1" applyAlignment="1">
      <alignment horizontal="center"/>
    </xf>
    <xf numFmtId="0" fontId="0" fillId="0" borderId="2" xfId="6" applyFont="1" applyBorder="1" applyAlignment="1">
      <alignment vertical="top"/>
    </xf>
    <xf numFmtId="4" fontId="0" fillId="2" borderId="1" xfId="6" applyNumberFormat="1" applyFont="1" applyFill="1" applyBorder="1" applyAlignment="1">
      <alignment horizontal="center"/>
    </xf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2" fillId="2" borderId="0" xfId="6" applyFont="1" applyFill="1"/>
    <xf numFmtId="0" fontId="5" fillId="2" borderId="0" xfId="6" applyFont="1" applyFill="1" applyAlignment="1">
      <alignment horizontal="right"/>
    </xf>
    <xf numFmtId="0" fontId="5" fillId="2" borderId="2" xfId="6" applyFont="1" applyFill="1" applyBorder="1" applyAlignment="1">
      <alignment horizontal="right"/>
    </xf>
    <xf numFmtId="0" fontId="0" fillId="2" borderId="2" xfId="6" applyFont="1" applyFill="1" applyBorder="1"/>
    <xf numFmtId="0" fontId="4" fillId="3" borderId="1" xfId="6" applyFont="1" applyFill="1" applyBorder="1" applyAlignment="1">
      <alignment horizontal="center" vertical="center" wrapText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workbookViewId="0">
      <selection activeCell="B41" sqref="B41"/>
    </sheetView>
  </sheetViews>
  <sheetFormatPr defaultColWidth="9.109375" defaultRowHeight="12.75" customHeight="1" x14ac:dyDescent="0.25"/>
  <cols>
    <col min="1" max="1" width="25.6640625" customWidth="1"/>
    <col min="2" max="2" width="66.6640625" customWidth="1"/>
    <col min="3" max="5" width="20.6640625" customWidth="1"/>
  </cols>
  <sheetData>
    <row r="1" spans="1:5" ht="12.75" customHeight="1" x14ac:dyDescent="0.25">
      <c r="A1" s="35"/>
      <c r="B1" s="1"/>
      <c r="C1" s="1"/>
      <c r="D1" s="1"/>
      <c r="E1" s="1"/>
    </row>
    <row r="2" spans="1:5" ht="12.75" customHeight="1" x14ac:dyDescent="0.25">
      <c r="A2" s="35"/>
      <c r="B2" s="36" t="s">
        <v>0</v>
      </c>
      <c r="C2" s="1"/>
      <c r="D2" s="1"/>
      <c r="E2" s="1"/>
    </row>
    <row r="3" spans="1:5" ht="20.100000000000001" customHeight="1" x14ac:dyDescent="0.25">
      <c r="A3" s="35"/>
      <c r="B3" s="35"/>
      <c r="C3" s="1"/>
      <c r="D3" s="1"/>
      <c r="E3" s="1"/>
    </row>
    <row r="4" spans="1:5" ht="20.100000000000001" customHeight="1" x14ac:dyDescent="0.4">
      <c r="A4" s="1"/>
      <c r="B4" s="37" t="s">
        <v>92</v>
      </c>
      <c r="C4" s="35"/>
      <c r="D4" s="35"/>
      <c r="E4" s="1"/>
    </row>
    <row r="5" spans="1:5" ht="12.75" customHeight="1" x14ac:dyDescent="0.25">
      <c r="A5" s="1"/>
      <c r="B5" s="35"/>
      <c r="C5" s="35"/>
      <c r="D5" s="35"/>
      <c r="E5" s="1"/>
    </row>
    <row r="6" spans="1:5" ht="12.75" customHeight="1" x14ac:dyDescent="0.25">
      <c r="A6" s="1"/>
      <c r="B6" s="3" t="s">
        <v>1</v>
      </c>
      <c r="C6" s="6">
        <f>SUM(C10:C13)</f>
        <v>0</v>
      </c>
      <c r="D6" s="1"/>
      <c r="E6" s="1"/>
    </row>
    <row r="7" spans="1:5" ht="12.75" customHeight="1" x14ac:dyDescent="0.25">
      <c r="A7" s="1"/>
      <c r="B7" s="3" t="s">
        <v>2</v>
      </c>
      <c r="C7" s="6">
        <f>SUM(E10:E13)</f>
        <v>0</v>
      </c>
      <c r="D7" s="1"/>
      <c r="E7" s="1"/>
    </row>
    <row r="8" spans="1:5" ht="12.75" customHeight="1" x14ac:dyDescent="0.25">
      <c r="A8" s="5"/>
      <c r="B8" s="5"/>
      <c r="C8" s="5"/>
      <c r="D8" s="5"/>
      <c r="E8" s="5"/>
    </row>
    <row r="9" spans="1:5" ht="12.75" customHeight="1" x14ac:dyDescent="0.25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</row>
    <row r="10" spans="1:5" ht="12.75" customHeight="1" x14ac:dyDescent="0.25">
      <c r="A10" s="16"/>
      <c r="B10" s="16"/>
      <c r="C10" s="17"/>
      <c r="D10" s="17"/>
      <c r="E10" s="17"/>
    </row>
    <row r="11" spans="1:5" ht="12.75" customHeight="1" x14ac:dyDescent="0.25">
      <c r="A11" s="16"/>
      <c r="B11" s="16"/>
      <c r="C11" s="17"/>
      <c r="D11" s="17"/>
      <c r="E11" s="17"/>
    </row>
    <row r="12" spans="1:5" ht="5.4" customHeight="1" x14ac:dyDescent="0.25">
      <c r="A12" s="16"/>
      <c r="B12" s="16"/>
      <c r="C12" s="17"/>
      <c r="D12" s="17"/>
      <c r="E12" s="17"/>
    </row>
    <row r="13" spans="1:5" ht="12.75" customHeight="1" x14ac:dyDescent="0.25">
      <c r="A13" s="16" t="s">
        <v>91</v>
      </c>
      <c r="B13" s="16" t="s">
        <v>89</v>
      </c>
      <c r="C13" s="17">
        <f>'SO 01'!I3</f>
        <v>0</v>
      </c>
      <c r="D13" s="17">
        <f>'SO 01'!O2</f>
        <v>0</v>
      </c>
      <c r="E13" s="17">
        <f>C13+D13</f>
        <v>0</v>
      </c>
    </row>
  </sheetData>
  <mergeCells count="4">
    <mergeCell ref="A1:A3"/>
    <mergeCell ref="B2:B3"/>
    <mergeCell ref="B4:D4"/>
    <mergeCell ref="B5:D5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4"/>
  <sheetViews>
    <sheetView topLeftCell="B1" workbookViewId="0">
      <pane ySplit="7" topLeftCell="A68" activePane="bottomLeft" state="frozen"/>
      <selection sqref="A1:A3"/>
      <selection pane="bottomLeft" activeCell="L16" sqref="L16"/>
    </sheetView>
  </sheetViews>
  <sheetFormatPr defaultColWidth="9.109375" defaultRowHeight="12.75" customHeight="1" x14ac:dyDescent="0.25"/>
  <cols>
    <col min="1" max="1" width="9.109375" hidden="1" customWidth="1"/>
    <col min="2" max="2" width="11.6640625" customWidth="1"/>
    <col min="3" max="3" width="14.6640625" customWidth="1"/>
    <col min="4" max="4" width="9.6640625" customWidth="1"/>
    <col min="5" max="5" width="70.6640625" customWidth="1"/>
    <col min="6" max="6" width="11.6640625" customWidth="1"/>
    <col min="7" max="9" width="16.6640625" customWidth="1"/>
    <col min="10" max="10" width="20.6640625" customWidth="1"/>
    <col min="15" max="18" width="9.109375" hidden="1" customWidth="1"/>
  </cols>
  <sheetData>
    <row r="1" spans="1:18" ht="12.75" customHeight="1" x14ac:dyDescent="0.25">
      <c r="A1" t="s">
        <v>8</v>
      </c>
      <c r="B1" s="1"/>
      <c r="C1" s="1"/>
      <c r="D1" s="1"/>
      <c r="E1" s="1"/>
      <c r="F1" s="1"/>
      <c r="G1" s="1"/>
      <c r="H1" s="1"/>
      <c r="I1" s="1"/>
      <c r="J1" s="1"/>
      <c r="P1" t="s">
        <v>16</v>
      </c>
    </row>
    <row r="2" spans="1:18" ht="24.9" customHeight="1" x14ac:dyDescent="0.25">
      <c r="B2" s="1"/>
      <c r="C2" s="1"/>
      <c r="D2" s="1"/>
      <c r="E2" s="2" t="s">
        <v>10</v>
      </c>
      <c r="F2" s="1"/>
      <c r="G2" s="1"/>
      <c r="H2" s="5"/>
      <c r="I2" s="5"/>
      <c r="J2" s="1"/>
      <c r="O2">
        <f>0+O8+O30+O49</f>
        <v>0</v>
      </c>
      <c r="P2" t="s">
        <v>16</v>
      </c>
    </row>
    <row r="3" spans="1:18" ht="15" customHeight="1" x14ac:dyDescent="0.25">
      <c r="A3" t="s">
        <v>9</v>
      </c>
      <c r="B3" s="10" t="s">
        <v>11</v>
      </c>
      <c r="C3" s="38"/>
      <c r="D3" s="35"/>
      <c r="E3" s="11" t="s">
        <v>90</v>
      </c>
      <c r="F3" s="1"/>
      <c r="G3" s="8"/>
      <c r="H3" s="7" t="s">
        <v>91</v>
      </c>
      <c r="I3" s="34">
        <f>0+I8+I30+I49</f>
        <v>0</v>
      </c>
      <c r="J3" s="9"/>
      <c r="O3" t="s">
        <v>14</v>
      </c>
      <c r="P3" t="s">
        <v>17</v>
      </c>
    </row>
    <row r="4" spans="1:18" ht="15" customHeight="1" x14ac:dyDescent="0.25">
      <c r="A4" t="s">
        <v>12</v>
      </c>
      <c r="B4" s="13" t="s">
        <v>13</v>
      </c>
      <c r="C4" s="39" t="s">
        <v>91</v>
      </c>
      <c r="D4" s="40"/>
      <c r="E4" s="14" t="s">
        <v>93</v>
      </c>
      <c r="F4" s="5"/>
      <c r="G4" s="5"/>
      <c r="H4" s="15"/>
      <c r="I4" s="15"/>
      <c r="J4" s="5"/>
      <c r="O4" t="s">
        <v>15</v>
      </c>
      <c r="P4" t="s">
        <v>17</v>
      </c>
    </row>
    <row r="5" spans="1:18" ht="12.75" customHeight="1" x14ac:dyDescent="0.25">
      <c r="A5" s="41" t="s">
        <v>18</v>
      </c>
      <c r="B5" s="41" t="s">
        <v>20</v>
      </c>
      <c r="C5" s="41" t="s">
        <v>22</v>
      </c>
      <c r="D5" s="41" t="s">
        <v>23</v>
      </c>
      <c r="E5" s="41" t="s">
        <v>24</v>
      </c>
      <c r="F5" s="41" t="s">
        <v>26</v>
      </c>
      <c r="G5" s="41" t="s">
        <v>28</v>
      </c>
      <c r="H5" s="41" t="s">
        <v>30</v>
      </c>
      <c r="I5" s="41"/>
      <c r="J5" s="41" t="s">
        <v>35</v>
      </c>
      <c r="O5" t="s">
        <v>14</v>
      </c>
      <c r="P5" t="s">
        <v>16</v>
      </c>
    </row>
    <row r="6" spans="1:18" ht="12.75" customHeight="1" x14ac:dyDescent="0.25">
      <c r="A6" s="41"/>
      <c r="B6" s="41"/>
      <c r="C6" s="41"/>
      <c r="D6" s="41"/>
      <c r="E6" s="41"/>
      <c r="F6" s="41"/>
      <c r="G6" s="41"/>
      <c r="H6" s="12" t="s">
        <v>31</v>
      </c>
      <c r="I6" s="12" t="s">
        <v>33</v>
      </c>
      <c r="J6" s="41"/>
    </row>
    <row r="7" spans="1:18" ht="12.75" customHeight="1" x14ac:dyDescent="0.25">
      <c r="A7" s="12" t="s">
        <v>19</v>
      </c>
      <c r="B7" s="12" t="s">
        <v>21</v>
      </c>
      <c r="C7" s="12" t="s">
        <v>17</v>
      </c>
      <c r="D7" s="12" t="s">
        <v>16</v>
      </c>
      <c r="E7" s="12" t="s">
        <v>25</v>
      </c>
      <c r="F7" s="12" t="s">
        <v>27</v>
      </c>
      <c r="G7" s="12" t="s">
        <v>29</v>
      </c>
      <c r="H7" s="12" t="s">
        <v>32</v>
      </c>
      <c r="I7" s="12" t="s">
        <v>34</v>
      </c>
      <c r="J7" s="12" t="s">
        <v>36</v>
      </c>
    </row>
    <row r="8" spans="1:18" ht="12.75" customHeight="1" x14ac:dyDescent="0.25">
      <c r="A8" s="15" t="s">
        <v>37</v>
      </c>
      <c r="B8" s="15"/>
      <c r="C8" s="19" t="s">
        <v>21</v>
      </c>
      <c r="D8" s="15"/>
      <c r="E8" s="20" t="s">
        <v>38</v>
      </c>
      <c r="F8" s="15"/>
      <c r="G8" s="15"/>
      <c r="H8" s="15"/>
      <c r="I8" s="21">
        <f>0+Q8</f>
        <v>0</v>
      </c>
      <c r="J8" s="15"/>
      <c r="O8">
        <f>0+R8</f>
        <v>0</v>
      </c>
      <c r="Q8">
        <f>0+I9+I12+I15+I18+I21+I24+I27</f>
        <v>0</v>
      </c>
      <c r="R8">
        <f>0+O9+O12+O15+O18+O21+O24+O27</f>
        <v>0</v>
      </c>
    </row>
    <row r="9" spans="1:18" ht="13.2" x14ac:dyDescent="0.25">
      <c r="A9" s="18"/>
      <c r="B9" s="22"/>
      <c r="C9" s="22"/>
      <c r="D9" s="18"/>
      <c r="E9" s="23"/>
      <c r="F9" s="24"/>
      <c r="G9" s="25"/>
      <c r="H9" s="26"/>
      <c r="I9" s="26"/>
      <c r="J9" s="24"/>
    </row>
    <row r="10" spans="1:18" ht="13.2" x14ac:dyDescent="0.25">
      <c r="A10" s="27"/>
      <c r="E10" s="28"/>
    </row>
    <row r="11" spans="1:18" ht="13.2" x14ac:dyDescent="0.25">
      <c r="A11" s="33" t="s">
        <v>42</v>
      </c>
      <c r="E11" s="30" t="s">
        <v>39</v>
      </c>
    </row>
    <row r="12" spans="1:18" ht="26.4" x14ac:dyDescent="0.25">
      <c r="A12" s="18"/>
      <c r="B12" s="22">
        <v>1</v>
      </c>
      <c r="C12" s="22" t="s">
        <v>54</v>
      </c>
      <c r="D12" s="18" t="s">
        <v>39</v>
      </c>
      <c r="E12" s="23" t="s">
        <v>55</v>
      </c>
      <c r="F12" s="24" t="s">
        <v>56</v>
      </c>
      <c r="G12" s="25">
        <v>84.6</v>
      </c>
      <c r="H12" s="26">
        <v>0</v>
      </c>
      <c r="I12" s="26">
        <f>ROUND(ROUND(H12,2)*ROUND(G12,3),2)</f>
        <v>0</v>
      </c>
      <c r="J12" s="24"/>
      <c r="O12">
        <f>(I12*21)/100</f>
        <v>0</v>
      </c>
      <c r="P12" t="s">
        <v>17</v>
      </c>
    </row>
    <row r="13" spans="1:18" ht="13.2" x14ac:dyDescent="0.25">
      <c r="A13" s="27"/>
      <c r="E13" s="28" t="s">
        <v>39</v>
      </c>
    </row>
    <row r="14" spans="1:18" ht="13.2" x14ac:dyDescent="0.25">
      <c r="A14" s="33"/>
      <c r="E14" s="30" t="s">
        <v>39</v>
      </c>
    </row>
    <row r="15" spans="1:18" ht="26.4" x14ac:dyDescent="0.25">
      <c r="A15" s="18"/>
      <c r="B15" s="22">
        <v>2</v>
      </c>
      <c r="C15" s="22" t="s">
        <v>57</v>
      </c>
      <c r="D15" s="18" t="s">
        <v>39</v>
      </c>
      <c r="E15" s="23" t="s">
        <v>58</v>
      </c>
      <c r="F15" s="24" t="s">
        <v>56</v>
      </c>
      <c r="G15" s="25">
        <v>84.6</v>
      </c>
      <c r="H15" s="26">
        <v>0</v>
      </c>
      <c r="I15" s="26">
        <f>ROUND(ROUND(H15,2)*ROUND(G15,3),2)</f>
        <v>0</v>
      </c>
      <c r="J15" s="24"/>
      <c r="O15">
        <f>(I15*21)/100</f>
        <v>0</v>
      </c>
      <c r="P15" t="s">
        <v>17</v>
      </c>
    </row>
    <row r="16" spans="1:18" ht="13.2" x14ac:dyDescent="0.25">
      <c r="A16" s="27"/>
      <c r="E16" s="28" t="s">
        <v>39</v>
      </c>
    </row>
    <row r="17" spans="1:18" ht="13.2" x14ac:dyDescent="0.25">
      <c r="A17" s="33"/>
      <c r="E17" s="30" t="s">
        <v>39</v>
      </c>
    </row>
    <row r="18" spans="1:18" ht="26.4" x14ac:dyDescent="0.25">
      <c r="A18" s="18"/>
      <c r="B18" s="22">
        <v>3</v>
      </c>
      <c r="C18" s="22" t="s">
        <v>59</v>
      </c>
      <c r="D18" s="18" t="s">
        <v>39</v>
      </c>
      <c r="E18" s="23" t="s">
        <v>60</v>
      </c>
      <c r="F18" s="24" t="s">
        <v>53</v>
      </c>
      <c r="G18" s="25">
        <v>152.28</v>
      </c>
      <c r="H18" s="26">
        <v>0</v>
      </c>
      <c r="I18" s="26">
        <f>ROUND(ROUND(H18,2)*ROUND(G18,3),2)</f>
        <v>0</v>
      </c>
      <c r="J18" s="24"/>
      <c r="O18">
        <f>(I18*21)/100</f>
        <v>0</v>
      </c>
      <c r="P18" t="s">
        <v>17</v>
      </c>
    </row>
    <row r="19" spans="1:18" ht="13.2" x14ac:dyDescent="0.25">
      <c r="A19" s="27"/>
      <c r="E19" s="28" t="s">
        <v>39</v>
      </c>
    </row>
    <row r="20" spans="1:18" ht="13.2" x14ac:dyDescent="0.25">
      <c r="A20" s="33"/>
      <c r="E20" s="30" t="s">
        <v>39</v>
      </c>
    </row>
    <row r="21" spans="1:18" ht="13.2" x14ac:dyDescent="0.25">
      <c r="A21" s="18"/>
      <c r="B21" s="22">
        <v>4</v>
      </c>
      <c r="C21" s="22" t="s">
        <v>61</v>
      </c>
      <c r="D21" s="18" t="s">
        <v>39</v>
      </c>
      <c r="E21" s="23" t="s">
        <v>62</v>
      </c>
      <c r="F21" s="24" t="s">
        <v>56</v>
      </c>
      <c r="G21" s="25">
        <v>84.6</v>
      </c>
      <c r="H21" s="26">
        <v>0</v>
      </c>
      <c r="I21" s="26">
        <f>ROUND(ROUND(H21,2)*ROUND(G21,3),2)</f>
        <v>0</v>
      </c>
      <c r="J21" s="24"/>
      <c r="O21">
        <f>(I21*21)/100</f>
        <v>0</v>
      </c>
      <c r="P21" t="s">
        <v>17</v>
      </c>
    </row>
    <row r="22" spans="1:18" ht="26.4" x14ac:dyDescent="0.25">
      <c r="A22" s="27"/>
      <c r="E22" s="28" t="s">
        <v>63</v>
      </c>
    </row>
    <row r="23" spans="1:18" ht="13.2" x14ac:dyDescent="0.25">
      <c r="A23" s="33"/>
      <c r="E23" s="30" t="s">
        <v>39</v>
      </c>
    </row>
    <row r="24" spans="1:18" ht="13.2" x14ac:dyDescent="0.25">
      <c r="A24" s="18"/>
      <c r="B24" s="22">
        <v>5</v>
      </c>
      <c r="C24" s="22" t="s">
        <v>64</v>
      </c>
      <c r="D24" s="18" t="s">
        <v>39</v>
      </c>
      <c r="E24" s="23" t="s">
        <v>65</v>
      </c>
      <c r="F24" s="24" t="s">
        <v>40</v>
      </c>
      <c r="G24" s="25">
        <v>309</v>
      </c>
      <c r="H24" s="26">
        <v>0</v>
      </c>
      <c r="I24" s="26">
        <f>ROUND(ROUND(H24,2)*ROUND(G24,3),2)</f>
        <v>0</v>
      </c>
      <c r="J24" s="24"/>
      <c r="O24">
        <f>(I24*21)/100</f>
        <v>0</v>
      </c>
      <c r="P24" t="s">
        <v>17</v>
      </c>
    </row>
    <row r="25" spans="1:18" ht="13.2" x14ac:dyDescent="0.25">
      <c r="A25" s="27"/>
      <c r="E25" s="28" t="s">
        <v>39</v>
      </c>
    </row>
    <row r="26" spans="1:18" ht="13.2" x14ac:dyDescent="0.25">
      <c r="A26" s="33"/>
      <c r="E26" s="30" t="s">
        <v>39</v>
      </c>
    </row>
    <row r="27" spans="1:18" ht="13.2" x14ac:dyDescent="0.25">
      <c r="A27" s="18"/>
      <c r="B27" s="22">
        <v>6</v>
      </c>
      <c r="C27" s="22" t="s">
        <v>70</v>
      </c>
      <c r="D27" s="18" t="s">
        <v>39</v>
      </c>
      <c r="E27" s="23" t="s">
        <v>71</v>
      </c>
      <c r="F27" s="24" t="s">
        <v>40</v>
      </c>
      <c r="G27" s="25">
        <v>130</v>
      </c>
      <c r="H27" s="26">
        <v>0</v>
      </c>
      <c r="I27" s="26">
        <f>ROUND(ROUND(H27,2)*ROUND(G27,3),2)</f>
        <v>0</v>
      </c>
      <c r="J27" s="24"/>
      <c r="O27">
        <f>(I27*21)/100</f>
        <v>0</v>
      </c>
      <c r="P27" t="s">
        <v>17</v>
      </c>
    </row>
    <row r="28" spans="1:18" ht="52.8" x14ac:dyDescent="0.25">
      <c r="A28" s="27"/>
      <c r="E28" s="28" t="s">
        <v>72</v>
      </c>
    </row>
    <row r="29" spans="1:18" ht="13.2" x14ac:dyDescent="0.25">
      <c r="A29" s="29"/>
      <c r="E29" s="30" t="s">
        <v>39</v>
      </c>
    </row>
    <row r="30" spans="1:18" ht="12.75" customHeight="1" x14ac:dyDescent="0.25">
      <c r="A30" s="5"/>
      <c r="B30" s="5"/>
      <c r="C30" s="31" t="s">
        <v>27</v>
      </c>
      <c r="D30" s="5"/>
      <c r="E30" s="20" t="s">
        <v>43</v>
      </c>
      <c r="F30" s="5"/>
      <c r="G30" s="5"/>
      <c r="H30" s="5"/>
      <c r="I30" s="32">
        <f>0+Q30</f>
        <v>0</v>
      </c>
      <c r="J30" s="5"/>
      <c r="O30">
        <f>0+R30</f>
        <v>0</v>
      </c>
      <c r="Q30">
        <f>0+I31+I34+I37+I40+I43+I46</f>
        <v>0</v>
      </c>
      <c r="R30">
        <f>0+O31+O34+O37+O40+O43+O46</f>
        <v>0</v>
      </c>
    </row>
    <row r="31" spans="1:18" ht="13.2" x14ac:dyDescent="0.25">
      <c r="A31" s="18"/>
      <c r="B31" s="22">
        <v>7</v>
      </c>
      <c r="C31" s="22" t="s">
        <v>66</v>
      </c>
      <c r="D31" s="18" t="s">
        <v>39</v>
      </c>
      <c r="E31" s="23" t="s">
        <v>67</v>
      </c>
      <c r="F31" s="24" t="s">
        <v>40</v>
      </c>
      <c r="G31" s="25">
        <v>282</v>
      </c>
      <c r="H31" s="26">
        <v>0</v>
      </c>
      <c r="I31" s="26">
        <f>ROUND(ROUND(H31,2)*ROUND(G31,3),2)</f>
        <v>0</v>
      </c>
      <c r="J31" s="24"/>
      <c r="O31">
        <f>(I31*21)/100</f>
        <v>0</v>
      </c>
      <c r="P31" t="s">
        <v>17</v>
      </c>
    </row>
    <row r="32" spans="1:18" ht="13.2" x14ac:dyDescent="0.25">
      <c r="A32" s="27"/>
      <c r="E32" s="28" t="s">
        <v>39</v>
      </c>
    </row>
    <row r="33" spans="1:16" ht="13.2" x14ac:dyDescent="0.25">
      <c r="A33" s="33"/>
      <c r="E33" s="30" t="s">
        <v>39</v>
      </c>
    </row>
    <row r="34" spans="1:16" ht="26.4" x14ac:dyDescent="0.25">
      <c r="A34" s="18"/>
      <c r="B34" s="22">
        <v>8</v>
      </c>
      <c r="C34" s="22" t="s">
        <v>73</v>
      </c>
      <c r="D34" s="18" t="s">
        <v>39</v>
      </c>
      <c r="E34" s="23" t="s">
        <v>87</v>
      </c>
      <c r="F34" s="24" t="s">
        <v>40</v>
      </c>
      <c r="G34" s="25">
        <v>154.5</v>
      </c>
      <c r="H34" s="26">
        <v>0</v>
      </c>
      <c r="I34" s="26">
        <f>ROUND(ROUND(H34,2)*ROUND(G34,3),2)</f>
        <v>0</v>
      </c>
      <c r="J34" s="24"/>
      <c r="O34">
        <f>(I34*21)/100</f>
        <v>0</v>
      </c>
      <c r="P34" t="s">
        <v>17</v>
      </c>
    </row>
    <row r="35" spans="1:16" ht="52.8" x14ac:dyDescent="0.25">
      <c r="A35" s="27"/>
      <c r="E35" s="28" t="s">
        <v>74</v>
      </c>
    </row>
    <row r="36" spans="1:16" ht="13.2" x14ac:dyDescent="0.25">
      <c r="A36" s="33"/>
      <c r="E36" s="30" t="s">
        <v>39</v>
      </c>
    </row>
    <row r="37" spans="1:16" ht="13.2" x14ac:dyDescent="0.25">
      <c r="A37" s="18"/>
      <c r="B37" s="22">
        <v>9</v>
      </c>
      <c r="C37" s="22" t="s">
        <v>68</v>
      </c>
      <c r="D37" s="18" t="s">
        <v>39</v>
      </c>
      <c r="E37" s="23" t="s">
        <v>69</v>
      </c>
      <c r="F37" s="24" t="s">
        <v>40</v>
      </c>
      <c r="G37" s="25">
        <v>27</v>
      </c>
      <c r="H37" s="26">
        <v>0</v>
      </c>
      <c r="I37" s="26">
        <f>ROUND(ROUND(H37,2)*ROUND(G37,3),2)</f>
        <v>0</v>
      </c>
      <c r="J37" s="24"/>
      <c r="O37">
        <f>(I37*21)/100</f>
        <v>0</v>
      </c>
      <c r="P37" t="s">
        <v>17</v>
      </c>
    </row>
    <row r="38" spans="1:16" ht="13.2" x14ac:dyDescent="0.25">
      <c r="A38" s="27"/>
      <c r="E38" s="28" t="s">
        <v>39</v>
      </c>
    </row>
    <row r="39" spans="1:16" ht="13.2" x14ac:dyDescent="0.25">
      <c r="A39" s="33"/>
      <c r="E39" s="30" t="s">
        <v>39</v>
      </c>
    </row>
    <row r="40" spans="1:16" ht="13.2" x14ac:dyDescent="0.25">
      <c r="A40" s="18"/>
      <c r="B40" s="22">
        <v>10</v>
      </c>
      <c r="C40" s="22" t="s">
        <v>75</v>
      </c>
      <c r="D40" s="18" t="s">
        <v>39</v>
      </c>
      <c r="E40" s="23" t="s">
        <v>76</v>
      </c>
      <c r="F40" s="24" t="s">
        <v>56</v>
      </c>
      <c r="G40" s="25">
        <v>8.1</v>
      </c>
      <c r="H40" s="26">
        <v>0</v>
      </c>
      <c r="I40" s="26">
        <f>ROUND(ROUND(H40,2)*ROUND(G40,3),2)</f>
        <v>0</v>
      </c>
      <c r="J40" s="24"/>
      <c r="O40">
        <f>(I40*21)/100</f>
        <v>0</v>
      </c>
      <c r="P40" t="s">
        <v>17</v>
      </c>
    </row>
    <row r="41" spans="1:16" ht="13.2" x14ac:dyDescent="0.25">
      <c r="A41" s="27"/>
      <c r="E41" s="28" t="s">
        <v>39</v>
      </c>
    </row>
    <row r="42" spans="1:16" ht="13.2" x14ac:dyDescent="0.25">
      <c r="A42" s="33"/>
      <c r="E42" s="30" t="s">
        <v>77</v>
      </c>
    </row>
    <row r="43" spans="1:16" ht="13.2" x14ac:dyDescent="0.25">
      <c r="A43" s="18"/>
      <c r="B43" s="22">
        <v>11</v>
      </c>
      <c r="C43" s="22" t="s">
        <v>44</v>
      </c>
      <c r="D43" s="18" t="s">
        <v>39</v>
      </c>
      <c r="E43" s="23" t="s">
        <v>45</v>
      </c>
      <c r="F43" s="24" t="s">
        <v>40</v>
      </c>
      <c r="G43" s="25">
        <v>1935</v>
      </c>
      <c r="H43" s="26">
        <v>0</v>
      </c>
      <c r="I43" s="26">
        <f>ROUND(ROUND(H43,2)*ROUND(G43,3),2)</f>
        <v>0</v>
      </c>
      <c r="J43" s="24"/>
      <c r="O43">
        <f>(I43*21)/100</f>
        <v>0</v>
      </c>
      <c r="P43" t="s">
        <v>17</v>
      </c>
    </row>
    <row r="44" spans="1:16" ht="13.2" x14ac:dyDescent="0.25">
      <c r="A44" s="27"/>
      <c r="E44" s="28" t="s">
        <v>39</v>
      </c>
    </row>
    <row r="45" spans="1:16" ht="13.2" x14ac:dyDescent="0.25">
      <c r="A45" s="33"/>
      <c r="E45" s="30" t="s">
        <v>39</v>
      </c>
    </row>
    <row r="46" spans="1:16" ht="13.2" x14ac:dyDescent="0.25">
      <c r="A46" s="18"/>
      <c r="B46" s="22">
        <v>12</v>
      </c>
      <c r="C46" s="22" t="s">
        <v>46</v>
      </c>
      <c r="D46" s="18" t="s">
        <v>39</v>
      </c>
      <c r="E46" s="23" t="s">
        <v>47</v>
      </c>
      <c r="F46" s="24" t="s">
        <v>40</v>
      </c>
      <c r="G46" s="25">
        <v>1935</v>
      </c>
      <c r="H46" s="26">
        <v>0</v>
      </c>
      <c r="I46" s="26">
        <f>ROUND(ROUND(H46,2)*ROUND(G46,3),2)</f>
        <v>0</v>
      </c>
      <c r="J46" s="24"/>
      <c r="O46">
        <f>(I46*21)/100</f>
        <v>0</v>
      </c>
      <c r="P46" t="s">
        <v>17</v>
      </c>
    </row>
    <row r="47" spans="1:16" ht="13.2" x14ac:dyDescent="0.25">
      <c r="A47" s="27"/>
      <c r="E47" s="28" t="s">
        <v>39</v>
      </c>
    </row>
    <row r="48" spans="1:16" ht="13.2" x14ac:dyDescent="0.25">
      <c r="A48" s="29"/>
      <c r="E48" s="30" t="s">
        <v>39</v>
      </c>
    </row>
    <row r="49" spans="1:18" ht="12.75" customHeight="1" x14ac:dyDescent="0.25">
      <c r="A49" s="5"/>
      <c r="B49" s="5"/>
      <c r="C49" s="31" t="s">
        <v>32</v>
      </c>
      <c r="D49" s="5"/>
      <c r="E49" s="20" t="s">
        <v>48</v>
      </c>
      <c r="F49" s="5"/>
      <c r="G49" s="5"/>
      <c r="H49" s="5"/>
      <c r="I49" s="32">
        <f>0+Q49</f>
        <v>0</v>
      </c>
      <c r="J49" s="5"/>
      <c r="O49">
        <f>0+R49</f>
        <v>0</v>
      </c>
      <c r="Q49">
        <f>0+I50+I53+I56+I59+I62</f>
        <v>0</v>
      </c>
      <c r="R49">
        <f>0+O50+O53+O56+O59+O62</f>
        <v>0</v>
      </c>
    </row>
    <row r="50" spans="1:18" ht="13.2" x14ac:dyDescent="0.25">
      <c r="A50" s="18"/>
      <c r="B50" s="22">
        <v>13</v>
      </c>
      <c r="C50" s="22" t="s">
        <v>49</v>
      </c>
      <c r="D50" s="18" t="s">
        <v>39</v>
      </c>
      <c r="E50" s="23" t="s">
        <v>50</v>
      </c>
      <c r="F50" s="24" t="s">
        <v>40</v>
      </c>
      <c r="G50" s="25">
        <v>1935</v>
      </c>
      <c r="H50" s="26">
        <v>0</v>
      </c>
      <c r="I50" s="26">
        <f>ROUND(ROUND(H50,2)*ROUND(G50,3),2)</f>
        <v>0</v>
      </c>
      <c r="J50" s="24"/>
      <c r="O50">
        <f>(I50*21)/100</f>
        <v>0</v>
      </c>
      <c r="P50" t="s">
        <v>17</v>
      </c>
    </row>
    <row r="51" spans="1:18" ht="13.2" x14ac:dyDescent="0.25">
      <c r="A51" s="27"/>
      <c r="E51" s="28" t="s">
        <v>39</v>
      </c>
    </row>
    <row r="52" spans="1:18" ht="13.2" x14ac:dyDescent="0.25">
      <c r="A52" s="33"/>
      <c r="E52" s="30" t="s">
        <v>39</v>
      </c>
    </row>
    <row r="53" spans="1:18" ht="13.2" x14ac:dyDescent="0.25">
      <c r="A53" s="18"/>
      <c r="B53" s="22">
        <v>14</v>
      </c>
      <c r="C53" s="22" t="s">
        <v>78</v>
      </c>
      <c r="D53" s="18" t="s">
        <v>39</v>
      </c>
      <c r="E53" s="23" t="s">
        <v>79</v>
      </c>
      <c r="F53" s="24" t="s">
        <v>53</v>
      </c>
      <c r="G53" s="25">
        <v>196</v>
      </c>
      <c r="H53" s="26">
        <v>0</v>
      </c>
      <c r="I53" s="26">
        <f>ROUND(ROUND(H53,2)*ROUND(G53,3),2)</f>
        <v>0</v>
      </c>
      <c r="J53" s="24"/>
      <c r="O53">
        <f>(I53*21)/100</f>
        <v>0</v>
      </c>
      <c r="P53" t="s">
        <v>17</v>
      </c>
    </row>
    <row r="54" spans="1:18" ht="52.8" x14ac:dyDescent="0.25">
      <c r="A54" s="27"/>
      <c r="E54" s="28" t="s">
        <v>80</v>
      </c>
    </row>
    <row r="55" spans="1:18" ht="13.2" x14ac:dyDescent="0.25">
      <c r="A55" s="33"/>
      <c r="E55" s="30" t="s">
        <v>39</v>
      </c>
    </row>
    <row r="56" spans="1:18" ht="13.2" x14ac:dyDescent="0.25">
      <c r="A56" s="18"/>
      <c r="B56" s="22">
        <v>15</v>
      </c>
      <c r="C56" s="22" t="s">
        <v>81</v>
      </c>
      <c r="D56" s="18" t="s">
        <v>39</v>
      </c>
      <c r="E56" s="23" t="s">
        <v>82</v>
      </c>
      <c r="F56" s="24" t="s">
        <v>53</v>
      </c>
      <c r="G56" s="25">
        <v>1764</v>
      </c>
      <c r="H56" s="26">
        <v>0</v>
      </c>
      <c r="I56" s="26">
        <f>ROUND(ROUND(H56,2)*ROUND(G56,3),2)</f>
        <v>0</v>
      </c>
      <c r="J56" s="24"/>
      <c r="O56">
        <f>(I56*21)/100</f>
        <v>0</v>
      </c>
      <c r="P56" t="s">
        <v>17</v>
      </c>
    </row>
    <row r="57" spans="1:18" ht="52.8" x14ac:dyDescent="0.25">
      <c r="A57" s="27"/>
      <c r="E57" s="28" t="s">
        <v>83</v>
      </c>
    </row>
    <row r="58" spans="1:18" ht="13.2" x14ac:dyDescent="0.25">
      <c r="A58" s="33"/>
      <c r="E58" s="30" t="s">
        <v>88</v>
      </c>
    </row>
    <row r="59" spans="1:18" ht="26.4" x14ac:dyDescent="0.25">
      <c r="A59" s="18"/>
      <c r="B59" s="22">
        <v>16</v>
      </c>
      <c r="C59" s="22" t="s">
        <v>84</v>
      </c>
      <c r="D59" s="18" t="s">
        <v>39</v>
      </c>
      <c r="E59" s="23" t="s">
        <v>85</v>
      </c>
      <c r="F59" s="24" t="s">
        <v>53</v>
      </c>
      <c r="G59" s="25">
        <v>196</v>
      </c>
      <c r="H59" s="26">
        <v>0</v>
      </c>
      <c r="I59" s="26">
        <f>ROUND(ROUND(H59,2)*ROUND(G59,3),2)</f>
        <v>0</v>
      </c>
      <c r="J59" s="24"/>
      <c r="O59">
        <f>(I59*21)/100</f>
        <v>0</v>
      </c>
      <c r="P59" t="s">
        <v>17</v>
      </c>
    </row>
    <row r="60" spans="1:18" ht="39.6" x14ac:dyDescent="0.25">
      <c r="A60" s="27"/>
      <c r="E60" s="28" t="s">
        <v>86</v>
      </c>
    </row>
    <row r="61" spans="1:18" ht="13.2" x14ac:dyDescent="0.25">
      <c r="A61" s="33"/>
      <c r="E61" s="30" t="s">
        <v>39</v>
      </c>
    </row>
    <row r="62" spans="1:18" ht="26.4" x14ac:dyDescent="0.25">
      <c r="A62" s="18"/>
      <c r="B62" s="22">
        <v>17</v>
      </c>
      <c r="C62" s="22" t="s">
        <v>51</v>
      </c>
      <c r="D62" s="18" t="s">
        <v>39</v>
      </c>
      <c r="E62" s="23" t="s">
        <v>52</v>
      </c>
      <c r="F62" s="24" t="s">
        <v>53</v>
      </c>
      <c r="G62" s="25">
        <v>622</v>
      </c>
      <c r="H62" s="26">
        <v>0</v>
      </c>
      <c r="I62" s="26">
        <f>ROUND(ROUND(H62,2)*ROUND(G62,3),2)</f>
        <v>0</v>
      </c>
      <c r="J62" s="24"/>
      <c r="O62">
        <f>(I62*21)/100</f>
        <v>0</v>
      </c>
      <c r="P62" t="s">
        <v>17</v>
      </c>
    </row>
    <row r="63" spans="1:18" ht="13.2" x14ac:dyDescent="0.25">
      <c r="A63" s="27" t="s">
        <v>41</v>
      </c>
      <c r="E63" s="28" t="s">
        <v>39</v>
      </c>
    </row>
    <row r="64" spans="1:18" ht="13.2" x14ac:dyDescent="0.25">
      <c r="A64" s="29" t="s">
        <v>42</v>
      </c>
      <c r="E64" s="30" t="s">
        <v>39</v>
      </c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SO 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Jana Janíčková</cp:lastModifiedBy>
  <dcterms:created xsi:type="dcterms:W3CDTF">2021-11-30T10:46:26Z</dcterms:created>
  <dcterms:modified xsi:type="dcterms:W3CDTF">2022-06-24T08:42:52Z</dcterms:modified>
  <cp:category/>
  <cp:contentStatus/>
</cp:coreProperties>
</file>